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375" windowWidth="18195" windowHeight="1152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H25" i="1" l="1"/>
  <c r="G27" i="1"/>
  <c r="J42" i="1"/>
  <c r="J40" i="1"/>
  <c r="J39" i="1"/>
  <c r="J38" i="1"/>
  <c r="J37" i="1"/>
  <c r="J36" i="1"/>
  <c r="J35" i="1"/>
  <c r="J34" i="1"/>
  <c r="J33" i="1"/>
  <c r="J32" i="1"/>
  <c r="E40" i="1"/>
  <c r="E39" i="1"/>
  <c r="E38" i="1"/>
  <c r="E37" i="1"/>
  <c r="E36" i="1"/>
  <c r="E35" i="1"/>
  <c r="E34" i="1"/>
  <c r="E33" i="1"/>
  <c r="E32" i="1"/>
  <c r="F27" i="1" l="1"/>
  <c r="J41" i="1" l="1"/>
  <c r="J43" i="1" s="1"/>
  <c r="F41" i="1" l="1"/>
  <c r="H40" i="1"/>
  <c r="E41" i="1"/>
  <c r="H33" i="1"/>
  <c r="H34" i="1"/>
  <c r="H35" i="1"/>
  <c r="H36" i="1"/>
  <c r="H37" i="1"/>
  <c r="H38" i="1"/>
  <c r="H39" i="1"/>
  <c r="H32" i="1"/>
  <c r="F19" i="1"/>
  <c r="F18" i="1"/>
  <c r="F17" i="1"/>
  <c r="F16" i="1"/>
  <c r="F15" i="1"/>
  <c r="F14" i="1"/>
  <c r="F13" i="1"/>
  <c r="F12" i="1"/>
  <c r="F10" i="1"/>
  <c r="F11" i="1"/>
  <c r="F9" i="1"/>
  <c r="F8" i="1"/>
  <c r="F7" i="1"/>
  <c r="F6" i="1"/>
  <c r="F5" i="1"/>
  <c r="F4" i="1"/>
  <c r="F3" i="1"/>
  <c r="F2" i="1"/>
  <c r="E2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5" i="1"/>
  <c r="E4" i="1"/>
  <c r="E3" i="1"/>
  <c r="H11" i="1"/>
  <c r="E11" i="1" s="1"/>
  <c r="F26" i="1" l="1"/>
  <c r="G20" i="1" l="1"/>
  <c r="G26" i="1"/>
  <c r="E25" i="1"/>
  <c r="G25" i="1"/>
  <c r="G24" i="1"/>
  <c r="G23" i="1"/>
  <c r="F42" i="1" s="1"/>
  <c r="F43" i="1" s="1"/>
  <c r="H26" i="1" l="1"/>
  <c r="E20" i="1" l="1"/>
  <c r="H20" i="1" s="1"/>
  <c r="E23" i="1"/>
  <c r="E27" i="1" s="1"/>
  <c r="F24" i="1"/>
  <c r="F20" i="1"/>
  <c r="I20" i="1" s="1"/>
  <c r="H23" i="1" l="1"/>
  <c r="E42" i="1"/>
  <c r="E43" i="1" s="1"/>
  <c r="H24" i="1"/>
</calcChain>
</file>

<file path=xl/sharedStrings.xml><?xml version="1.0" encoding="utf-8"?>
<sst xmlns="http://schemas.openxmlformats.org/spreadsheetml/2006/main" count="91" uniqueCount="40">
  <si>
    <t>State</t>
  </si>
  <si>
    <t xml:space="preserve"> SO2 (tons)</t>
  </si>
  <si>
    <t xml:space="preserve"> NOx (tons)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</si>
  <si>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</si>
  <si>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</si>
  <si>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</si>
  <si>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</si>
  <si>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</si>
  <si>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</si>
  <si>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</si>
  <si>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</si>
  <si>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</si>
  <si>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Tons</t>
  </si>
  <si>
    <t>Heat Input</t>
  </si>
  <si>
    <t>Rate</t>
  </si>
  <si>
    <t>Table 3</t>
  </si>
  <si>
    <t>Table 5</t>
  </si>
  <si>
    <t>Table 7</t>
  </si>
  <si>
    <t>Table 8</t>
  </si>
  <si>
    <t>Table 10:</t>
  </si>
  <si>
    <t>Dynegy Group SO2 Emissions</t>
  </si>
  <si>
    <t>Dynegy Group NOx Emissions</t>
  </si>
  <si>
    <t>Old Ameren Group SO2 Emissions</t>
  </si>
  <si>
    <t>Old Ameren Group NOx Emissions</t>
  </si>
  <si>
    <t xml:space="preserve">Group SO2 Rate </t>
  </si>
  <si>
    <t>NOx (tons)</t>
  </si>
  <si>
    <t>2002     Heat Input (mmBtu)</t>
  </si>
  <si>
    <t>2017    SO2 Rate (lb/mmBtu)</t>
  </si>
  <si>
    <t>2017   NOx Rate (lb/mmBtu)</t>
  </si>
  <si>
    <t>OLD AMEREN</t>
  </si>
  <si>
    <t>DYNEGY</t>
  </si>
  <si>
    <t>Facility ID (ORISPL)</t>
  </si>
  <si>
    <t>Facility Name</t>
  </si>
  <si>
    <t>Unit ID</t>
  </si>
  <si>
    <t>SO2 (tons)</t>
  </si>
  <si>
    <t>NOTE: 2016 SO2 Rate and NOx Rate</t>
  </si>
  <si>
    <t>Unit SO2 Rate</t>
  </si>
  <si>
    <t>Heat Input (MMBtu)</t>
  </si>
  <si>
    <t>Unit NO2 Rate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</si>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</sst>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0" xfId="0" applyNumberFormat="1" applyFill="1" applyBorder="1"/>
    <xf numFmtId="1" fontId="16" fillId="0" borderId="10" xfId="0" applyNumberFormat="1" applyFont="1" applyBorder="1"/>
    <xf numFmtId="1" fontId="16" fillId="0" borderId="15" xfId="0" applyNumberFormat="1" applyFont="1" applyBorder="1"/>
    <xf numFmtId="0" fontId="0" fillId="0" borderId="16" xfId="0" applyBorder="1"/>
    <xf numFmtId="0" fontId="0" fillId="0" borderId="17" xfId="0" applyBorder="1"/>
    <xf numFmtId="0" fontId="16" fillId="0" borderId="17" xfId="0" applyFont="1" applyFill="1" applyBorder="1"/>
    <xf numFmtId="0" fontId="16" fillId="0" borderId="17" xfId="0" applyFont="1" applyBorder="1"/>
    <xf numFmtId="0" fontId="16" fillId="0" borderId="14" xfId="0" applyFont="1" applyFill="1" applyBorder="1"/>
    <xf numFmtId="0" fontId="16" fillId="0" borderId="14" xfId="0" applyFont="1" applyBorder="1"/>
    <xf numFmtId="0" fontId="16" fillId="0" borderId="18" xfId="0" applyFont="1" applyBorder="1"/>
    <xf numFmtId="0" fontId="16" fillId="0" borderId="15" xfId="0" applyFont="1" applyBorder="1"/>
    <xf numFmtId="165" fontId="0" fillId="33" borderId="10" xfId="0" applyNumberFormat="1" applyFill="1" applyBorder="1"/>
    <xf numFmtId="0" fontId="16" fillId="33" borderId="0" xfId="0" applyFont="1" applyFill="1"/>
    <xf numFmtId="0" fontId="0" fillId="33" borderId="0" xfId="0" applyFill="1"/>
    <xf numFmtId="0" fontId="16" fillId="0" borderId="0" xfId="0" applyFont="1" applyAlignment="1">
      <alignment wrapText="1"/>
    </xf>
    <xf numFmtId="165" fontId="0" fillId="0" borderId="15" xfId="0" applyNumberFormat="1" applyBorder="1"/>
    <xf numFmtId="0" fontId="16" fillId="0" borderId="13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J16" sqref="J16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.85546875" customWidth="1"/>
    <col min="6" max="6" width="10.85546875" customWidth="1"/>
    <col min="7" max="7" width="10.42578125" customWidth="1"/>
    <col min="8" max="9" width="11.140625" customWidth="1"/>
    <col min="10" max="10" width="10" bestFit="1" customWidth="1"/>
    <col min="15" max="15" width="10" bestFit="1" customWidth="1"/>
  </cols>
  <sheetData>
    <row r="1" spans="1:13" ht="60" x14ac:dyDescent="0.25">
      <c r="A1" s="2" t="s">
        <v>0</v>
      </c>
      <c r="B1" s="2" t="s">
        <v>32</v>
      </c>
      <c r="C1" s="2" t="s">
        <v>31</v>
      </c>
      <c r="D1" s="2" t="s">
        <v>33</v>
      </c>
      <c r="E1" s="2" t="s">
        <v>34</v>
      </c>
      <c r="F1" s="2" t="s">
        <v>2</v>
      </c>
      <c r="G1" s="2" t="s">
        <v>26</v>
      </c>
      <c r="H1" s="2" t="s">
        <v>27</v>
      </c>
      <c r="I1" s="2" t="s">
        <v>28</v>
      </c>
    </row>
    <row r="2" spans="1:13" x14ac:dyDescent="0.25">
      <c r="A2" s="3" t="s">
        <v>3</v>
      </c>
      <c r="B2" s="3" t="s">
        <v>8</v>
      </c>
      <c r="C2" s="3">
        <v>889</v>
      </c>
      <c r="D2" s="3">
        <v>1</v>
      </c>
      <c r="E2" s="4">
        <f t="shared" ref="E2:E19" si="0">(G2*H2)/2000</f>
        <v>1700.5050000000001</v>
      </c>
      <c r="F2" s="4">
        <f t="shared" ref="F2:F19" si="1">(G2*I2)/2000</f>
        <v>1801.4382000000003</v>
      </c>
      <c r="G2" s="4">
        <v>43884000</v>
      </c>
      <c r="H2" s="5">
        <v>7.7499999999999999E-2</v>
      </c>
      <c r="I2" s="5">
        <v>8.2100000000000006E-2</v>
      </c>
    </row>
    <row r="3" spans="1:13" x14ac:dyDescent="0.25">
      <c r="A3" s="3" t="s">
        <v>3</v>
      </c>
      <c r="B3" s="3" t="s">
        <v>8</v>
      </c>
      <c r="C3" s="3">
        <v>889</v>
      </c>
      <c r="D3" s="3">
        <v>2</v>
      </c>
      <c r="E3" s="4">
        <f t="shared" si="0"/>
        <v>1487.25675</v>
      </c>
      <c r="F3" s="4">
        <f t="shared" si="1"/>
        <v>1505.8242499999999</v>
      </c>
      <c r="G3" s="4">
        <v>37135000</v>
      </c>
      <c r="H3" s="5">
        <v>8.0100000000000005E-2</v>
      </c>
      <c r="I3" s="5">
        <v>8.1100000000000005E-2</v>
      </c>
    </row>
    <row r="4" spans="1:13" x14ac:dyDescent="0.25">
      <c r="A4" s="3" t="s">
        <v>3</v>
      </c>
      <c r="B4" s="3" t="s">
        <v>8</v>
      </c>
      <c r="C4" s="3">
        <v>889</v>
      </c>
      <c r="D4" s="3">
        <v>3</v>
      </c>
      <c r="E4" s="4">
        <f t="shared" si="0"/>
        <v>1767.9543000000001</v>
      </c>
      <c r="F4" s="4">
        <f t="shared" si="1"/>
        <v>2115.9768000000004</v>
      </c>
      <c r="G4" s="4">
        <v>46403000</v>
      </c>
      <c r="H4" s="26">
        <v>7.6200000000000004E-2</v>
      </c>
      <c r="I4" s="26">
        <v>9.1200000000000003E-2</v>
      </c>
      <c r="J4" s="27" t="s">
        <v>35</v>
      </c>
      <c r="K4" s="27"/>
      <c r="L4" s="27"/>
      <c r="M4" s="28"/>
    </row>
    <row r="5" spans="1:13" x14ac:dyDescent="0.25">
      <c r="A5" s="3" t="s">
        <v>3</v>
      </c>
      <c r="B5" s="3" t="s">
        <v>6</v>
      </c>
      <c r="C5" s="3">
        <v>891</v>
      </c>
      <c r="D5" s="3">
        <v>9</v>
      </c>
      <c r="E5" s="4">
        <f t="shared" si="0"/>
        <v>1016.5241</v>
      </c>
      <c r="F5" s="4">
        <f t="shared" si="1"/>
        <v>1156.2427000000002</v>
      </c>
      <c r="G5" s="4">
        <v>28514000</v>
      </c>
      <c r="H5" s="5">
        <v>7.1300000000000002E-2</v>
      </c>
      <c r="I5" s="5">
        <v>8.1100000000000005E-2</v>
      </c>
    </row>
    <row r="6" spans="1:13" x14ac:dyDescent="0.25">
      <c r="A6" s="3" t="s">
        <v>3</v>
      </c>
      <c r="B6" s="3" t="s">
        <v>9</v>
      </c>
      <c r="C6" s="3">
        <v>892</v>
      </c>
      <c r="D6" s="3">
        <v>1</v>
      </c>
      <c r="E6" s="4">
        <f t="shared" si="0"/>
        <v>1167.2528</v>
      </c>
      <c r="F6" s="4">
        <f t="shared" si="1"/>
        <v>340.29260000000005</v>
      </c>
      <c r="G6" s="4">
        <v>4684000</v>
      </c>
      <c r="H6" s="5">
        <v>0.49840000000000001</v>
      </c>
      <c r="I6" s="5">
        <v>0.14530000000000001</v>
      </c>
    </row>
    <row r="7" spans="1:13" x14ac:dyDescent="0.25">
      <c r="A7" s="3" t="s">
        <v>3</v>
      </c>
      <c r="B7" s="3" t="s">
        <v>9</v>
      </c>
      <c r="C7" s="3">
        <v>892</v>
      </c>
      <c r="D7" s="3">
        <v>2</v>
      </c>
      <c r="E7" s="4">
        <f t="shared" si="0"/>
        <v>4325.2075000000004</v>
      </c>
      <c r="F7" s="4">
        <f t="shared" si="1"/>
        <v>1275.0662500000001</v>
      </c>
      <c r="G7" s="4">
        <v>17575000</v>
      </c>
      <c r="H7" s="5">
        <v>0.49220000000000003</v>
      </c>
      <c r="I7" s="5">
        <v>0.14510000000000001</v>
      </c>
    </row>
    <row r="8" spans="1:13" x14ac:dyDescent="0.25">
      <c r="A8" s="3" t="s">
        <v>3</v>
      </c>
      <c r="B8" s="3" t="s">
        <v>4</v>
      </c>
      <c r="C8" s="3">
        <v>861</v>
      </c>
      <c r="D8" s="3">
        <v>1</v>
      </c>
      <c r="E8" s="4">
        <f t="shared" si="0"/>
        <v>17.641500000000001</v>
      </c>
      <c r="F8" s="4">
        <f t="shared" si="1"/>
        <v>650.87850000000003</v>
      </c>
      <c r="G8" s="4">
        <v>18570000</v>
      </c>
      <c r="H8" s="5">
        <v>1.9E-3</v>
      </c>
      <c r="I8" s="5">
        <v>7.0099999999999996E-2</v>
      </c>
    </row>
    <row r="9" spans="1:13" x14ac:dyDescent="0.25">
      <c r="A9" s="3" t="s">
        <v>3</v>
      </c>
      <c r="B9" s="3" t="s">
        <v>4</v>
      </c>
      <c r="C9" s="3">
        <v>861</v>
      </c>
      <c r="D9" s="3">
        <v>2</v>
      </c>
      <c r="E9" s="4">
        <f t="shared" si="0"/>
        <v>28.158750000000001</v>
      </c>
      <c r="F9" s="4">
        <f t="shared" si="1"/>
        <v>1712.0519999999999</v>
      </c>
      <c r="G9" s="4">
        <v>37545000</v>
      </c>
      <c r="H9" s="5">
        <v>1.5E-3</v>
      </c>
      <c r="I9" s="5">
        <v>9.1200000000000003E-2</v>
      </c>
    </row>
    <row r="10" spans="1:13" x14ac:dyDescent="0.25">
      <c r="A10" s="3" t="s">
        <v>3</v>
      </c>
      <c r="B10" s="3" t="s">
        <v>5</v>
      </c>
      <c r="C10" s="3">
        <v>6016</v>
      </c>
      <c r="D10" s="3">
        <v>1</v>
      </c>
      <c r="E10" s="4">
        <f t="shared" si="0"/>
        <v>28.293749999999999</v>
      </c>
      <c r="F10" s="4">
        <f t="shared" si="1"/>
        <v>1673.85825</v>
      </c>
      <c r="G10" s="4">
        <v>22635000</v>
      </c>
      <c r="H10" s="5">
        <v>2.5000000000000001E-3</v>
      </c>
      <c r="I10" s="5">
        <v>0.1479</v>
      </c>
    </row>
    <row r="11" spans="1:13" x14ac:dyDescent="0.25">
      <c r="A11" s="3" t="s">
        <v>3</v>
      </c>
      <c r="B11" s="3" t="s">
        <v>11</v>
      </c>
      <c r="C11" s="3">
        <v>856</v>
      </c>
      <c r="D11" s="3">
        <v>2</v>
      </c>
      <c r="E11" s="4">
        <f t="shared" si="0"/>
        <v>3552.8986</v>
      </c>
      <c r="F11" s="4">
        <f t="shared" si="1"/>
        <v>1718.7556000000002</v>
      </c>
      <c r="G11" s="4">
        <v>17222000</v>
      </c>
      <c r="H11" s="5">
        <f>0.4126</f>
        <v>0.41260000000000002</v>
      </c>
      <c r="I11" s="5">
        <v>0.1996</v>
      </c>
    </row>
    <row r="12" spans="1:13" x14ac:dyDescent="0.25">
      <c r="A12" s="3" t="s">
        <v>3</v>
      </c>
      <c r="B12" s="3" t="s">
        <v>11</v>
      </c>
      <c r="C12" s="3">
        <v>856</v>
      </c>
      <c r="D12" s="3">
        <v>3</v>
      </c>
      <c r="E12" s="4">
        <f t="shared" si="0"/>
        <v>3307.8012000000003</v>
      </c>
      <c r="F12" s="4">
        <f t="shared" si="1"/>
        <v>710.75400000000002</v>
      </c>
      <c r="G12" s="4">
        <v>15972000</v>
      </c>
      <c r="H12" s="5">
        <v>0.41420000000000001</v>
      </c>
      <c r="I12" s="5">
        <v>8.8999999999999996E-2</v>
      </c>
    </row>
    <row r="13" spans="1:13" x14ac:dyDescent="0.25">
      <c r="A13" s="3" t="s">
        <v>3</v>
      </c>
      <c r="B13" s="3" t="s">
        <v>10</v>
      </c>
      <c r="C13" s="3">
        <v>887</v>
      </c>
      <c r="D13" s="3">
        <v>1</v>
      </c>
      <c r="E13" s="4">
        <f t="shared" si="0"/>
        <v>3254.2296000000001</v>
      </c>
      <c r="F13" s="4">
        <f t="shared" si="1"/>
        <v>786.46140000000003</v>
      </c>
      <c r="G13" s="4">
        <v>13548000</v>
      </c>
      <c r="H13" s="5">
        <v>0.48039999999999999</v>
      </c>
      <c r="I13" s="5">
        <v>0.11609999999999999</v>
      </c>
    </row>
    <row r="14" spans="1:13" x14ac:dyDescent="0.25">
      <c r="A14" s="3" t="s">
        <v>3</v>
      </c>
      <c r="B14" s="3" t="s">
        <v>10</v>
      </c>
      <c r="C14" s="3">
        <v>887</v>
      </c>
      <c r="D14" s="3">
        <v>2</v>
      </c>
      <c r="E14" s="4">
        <f t="shared" si="0"/>
        <v>3905.1716000000001</v>
      </c>
      <c r="F14" s="4">
        <f t="shared" si="1"/>
        <v>973.04130000000009</v>
      </c>
      <c r="G14" s="4">
        <v>16258000</v>
      </c>
      <c r="H14" s="5">
        <v>0.48039999999999999</v>
      </c>
      <c r="I14" s="5">
        <v>0.1197</v>
      </c>
    </row>
    <row r="15" spans="1:13" x14ac:dyDescent="0.25">
      <c r="A15" s="3" t="s">
        <v>3</v>
      </c>
      <c r="B15" s="3" t="s">
        <v>10</v>
      </c>
      <c r="C15" s="3">
        <v>887</v>
      </c>
      <c r="D15" s="3">
        <v>3</v>
      </c>
      <c r="E15" s="4">
        <f t="shared" si="0"/>
        <v>3725.0622000000003</v>
      </c>
      <c r="F15" s="4">
        <f t="shared" si="1"/>
        <v>875.26260000000002</v>
      </c>
      <c r="G15" s="4">
        <v>15396000</v>
      </c>
      <c r="H15" s="5">
        <v>0.4839</v>
      </c>
      <c r="I15" s="5">
        <v>0.1137</v>
      </c>
    </row>
    <row r="16" spans="1:13" x14ac:dyDescent="0.25">
      <c r="A16" s="3" t="s">
        <v>3</v>
      </c>
      <c r="B16" s="3" t="s">
        <v>10</v>
      </c>
      <c r="C16" s="3">
        <v>887</v>
      </c>
      <c r="D16" s="3">
        <v>4</v>
      </c>
      <c r="E16" s="4">
        <f t="shared" si="0"/>
        <v>3233.9025999999994</v>
      </c>
      <c r="F16" s="4">
        <f t="shared" si="1"/>
        <v>777.31600000000003</v>
      </c>
      <c r="G16" s="4">
        <v>13402000</v>
      </c>
      <c r="H16" s="5">
        <v>0.48259999999999997</v>
      </c>
      <c r="I16" s="5">
        <v>0.11600000000000001</v>
      </c>
    </row>
    <row r="17" spans="1:12" x14ac:dyDescent="0.25">
      <c r="A17" s="3" t="s">
        <v>3</v>
      </c>
      <c r="B17" s="3" t="s">
        <v>10</v>
      </c>
      <c r="C17" s="3">
        <v>887</v>
      </c>
      <c r="D17" s="3">
        <v>5</v>
      </c>
      <c r="E17" s="4">
        <f t="shared" si="0"/>
        <v>3673.8796000000002</v>
      </c>
      <c r="F17" s="4">
        <f t="shared" si="1"/>
        <v>837.71699999999998</v>
      </c>
      <c r="G17" s="4">
        <v>15094000</v>
      </c>
      <c r="H17" s="5">
        <v>0.48680000000000001</v>
      </c>
      <c r="I17" s="5">
        <v>0.111</v>
      </c>
    </row>
    <row r="18" spans="1:12" x14ac:dyDescent="0.25">
      <c r="A18" s="3" t="s">
        <v>3</v>
      </c>
      <c r="B18" s="3" t="s">
        <v>10</v>
      </c>
      <c r="C18" s="3">
        <v>887</v>
      </c>
      <c r="D18" s="3">
        <v>6</v>
      </c>
      <c r="E18" s="4">
        <f t="shared" si="0"/>
        <v>3925.7972</v>
      </c>
      <c r="F18" s="4">
        <f t="shared" si="1"/>
        <v>884.26814999999999</v>
      </c>
      <c r="G18" s="4">
        <v>16063000</v>
      </c>
      <c r="H18" s="5">
        <v>0.48880000000000001</v>
      </c>
      <c r="I18" s="5">
        <v>0.1101</v>
      </c>
    </row>
    <row r="19" spans="1:12" x14ac:dyDescent="0.25">
      <c r="A19" s="3" t="s">
        <v>3</v>
      </c>
      <c r="B19" s="3" t="s">
        <v>7</v>
      </c>
      <c r="C19" s="3">
        <v>6017</v>
      </c>
      <c r="D19" s="3">
        <v>1</v>
      </c>
      <c r="E19" s="4">
        <f t="shared" si="0"/>
        <v>5946.3468500000008</v>
      </c>
      <c r="F19" s="4">
        <f t="shared" si="1"/>
        <v>1877.1522</v>
      </c>
      <c r="G19" s="4">
        <v>40631000</v>
      </c>
      <c r="H19" s="5">
        <v>0.29270000000000002</v>
      </c>
      <c r="I19" s="5">
        <v>9.2399999999999996E-2</v>
      </c>
    </row>
    <row r="20" spans="1:12" x14ac:dyDescent="0.25">
      <c r="A20" s="3"/>
      <c r="B20" s="3"/>
      <c r="C20" s="3"/>
      <c r="D20" s="3"/>
      <c r="E20" s="4">
        <f>SUM(E2:E19)</f>
        <v>46063.883900000008</v>
      </c>
      <c r="F20" s="4">
        <f>SUM(F2:F19)</f>
        <v>21672.357800000002</v>
      </c>
      <c r="G20" s="4">
        <f>SUM(G2:G19)</f>
        <v>420531000</v>
      </c>
      <c r="H20" s="5">
        <f>(E20*2000)/G20</f>
        <v>0.21907485488584674</v>
      </c>
      <c r="I20" s="5">
        <f>(F20*2000)/G20</f>
        <v>0.1030713921209138</v>
      </c>
    </row>
    <row r="21" spans="1:12" x14ac:dyDescent="0.25">
      <c r="A21" s="6"/>
      <c r="B21" s="6"/>
      <c r="C21" s="6"/>
      <c r="D21" s="6"/>
      <c r="E21" s="7"/>
      <c r="F21" s="7"/>
      <c r="G21" s="7"/>
      <c r="H21" s="8"/>
      <c r="I21" s="8"/>
    </row>
    <row r="22" spans="1:12" x14ac:dyDescent="0.25">
      <c r="A22" s="13"/>
      <c r="B22" s="14"/>
      <c r="C22" s="14"/>
      <c r="D22" s="14"/>
      <c r="E22" s="9" t="s">
        <v>12</v>
      </c>
      <c r="F22" s="9" t="s">
        <v>12</v>
      </c>
      <c r="G22" s="9" t="s">
        <v>13</v>
      </c>
      <c r="H22" s="9" t="s">
        <v>14</v>
      </c>
      <c r="I22" s="3"/>
    </row>
    <row r="23" spans="1:12" x14ac:dyDescent="0.25">
      <c r="A23" s="11" t="s">
        <v>20</v>
      </c>
      <c r="B23" s="12"/>
      <c r="C23" s="12"/>
      <c r="D23" s="12"/>
      <c r="E23" s="4">
        <f>SUM(E2:E7)</f>
        <v>11464.70045</v>
      </c>
      <c r="F23" s="3"/>
      <c r="G23" s="4">
        <f>SUM(G2:G7)</f>
        <v>178195000</v>
      </c>
      <c r="H23" s="10">
        <f>(E23*2000)/G23</f>
        <v>0.12867589382418138</v>
      </c>
      <c r="I23" s="3" t="s">
        <v>15</v>
      </c>
    </row>
    <row r="24" spans="1:12" x14ac:dyDescent="0.25">
      <c r="A24" s="13" t="s">
        <v>21</v>
      </c>
      <c r="B24" s="14"/>
      <c r="C24" s="14"/>
      <c r="D24" s="14"/>
      <c r="E24" s="3"/>
      <c r="F24" s="4">
        <f>SUM(F2:F7)</f>
        <v>8194.8408000000018</v>
      </c>
      <c r="G24" s="4">
        <f>SUM(G2:G7)</f>
        <v>178195000</v>
      </c>
      <c r="H24" s="10">
        <f>(F24*2000)/G24</f>
        <v>9.1976102584247613E-2</v>
      </c>
      <c r="I24" s="3" t="s">
        <v>16</v>
      </c>
    </row>
    <row r="25" spans="1:12" x14ac:dyDescent="0.25">
      <c r="A25" s="13" t="s">
        <v>22</v>
      </c>
      <c r="B25" s="14"/>
      <c r="C25" s="14"/>
      <c r="D25" s="14"/>
      <c r="E25" s="4">
        <f>SUM(E8:E19)</f>
        <v>34599.183450000004</v>
      </c>
      <c r="F25" s="3"/>
      <c r="G25" s="4">
        <f>SUM(G8:G19)</f>
        <v>242336000</v>
      </c>
      <c r="H25" s="10">
        <f>(E25*2000)/G25</f>
        <v>0.28554720264426253</v>
      </c>
      <c r="I25" s="3" t="s">
        <v>17</v>
      </c>
    </row>
    <row r="26" spans="1:12" x14ac:dyDescent="0.25">
      <c r="A26" s="13" t="s">
        <v>23</v>
      </c>
      <c r="B26" s="14"/>
      <c r="C26" s="14"/>
      <c r="D26" s="14"/>
      <c r="E26" s="3"/>
      <c r="F26" s="4">
        <f>SUM(F8:F19)</f>
        <v>13477.517000000002</v>
      </c>
      <c r="G26" s="4">
        <f>SUM(G8:G19)</f>
        <v>242336000</v>
      </c>
      <c r="H26" s="10">
        <f>(F26*2000)/G26</f>
        <v>0.11123000297108149</v>
      </c>
      <c r="I26" s="3" t="s">
        <v>18</v>
      </c>
    </row>
    <row r="27" spans="1:12" x14ac:dyDescent="0.25">
      <c r="A27" s="31" t="s">
        <v>39</v>
      </c>
      <c r="B27" s="14"/>
      <c r="C27" s="14"/>
      <c r="D27" s="14"/>
      <c r="E27" s="16">
        <f>E23+E25</f>
        <v>46063.883900000001</v>
      </c>
      <c r="F27" s="16">
        <f>F24+F26</f>
        <v>21672.357800000005</v>
      </c>
      <c r="G27" s="16">
        <f>G23+G25</f>
        <v>420531000</v>
      </c>
      <c r="H27" s="8"/>
      <c r="I27" s="6"/>
    </row>
    <row r="28" spans="1:12" x14ac:dyDescent="0.25">
      <c r="A28" s="6"/>
      <c r="B28" s="6"/>
      <c r="C28" s="6"/>
      <c r="D28" s="6"/>
      <c r="E28" s="6"/>
      <c r="F28" s="7"/>
      <c r="G28" s="7"/>
      <c r="H28" s="8"/>
      <c r="I28" s="6"/>
    </row>
    <row r="29" spans="1:12" x14ac:dyDescent="0.25">
      <c r="F29" s="1"/>
    </row>
    <row r="30" spans="1:12" x14ac:dyDescent="0.25">
      <c r="A30" t="s">
        <v>19</v>
      </c>
      <c r="F30" s="1"/>
    </row>
    <row r="31" spans="1:12" ht="30" x14ac:dyDescent="0.25">
      <c r="A31" s="2" t="s">
        <v>0</v>
      </c>
      <c r="B31" s="2" t="s">
        <v>32</v>
      </c>
      <c r="C31" s="2" t="s">
        <v>31</v>
      </c>
      <c r="D31" s="2" t="s">
        <v>33</v>
      </c>
      <c r="E31" s="2" t="s">
        <v>1</v>
      </c>
      <c r="F31" s="2" t="s">
        <v>37</v>
      </c>
      <c r="G31" s="2" t="s">
        <v>36</v>
      </c>
      <c r="H31" s="2" t="s">
        <v>24</v>
      </c>
      <c r="I31" s="2" t="s">
        <v>38</v>
      </c>
      <c r="J31" s="2" t="s">
        <v>25</v>
      </c>
      <c r="K31" s="29"/>
      <c r="L31" s="29"/>
    </row>
    <row r="32" spans="1:12" x14ac:dyDescent="0.25">
      <c r="A32" s="3" t="s">
        <v>3</v>
      </c>
      <c r="B32" s="3" t="s">
        <v>4</v>
      </c>
      <c r="C32" s="3">
        <v>861</v>
      </c>
      <c r="D32" s="3">
        <v>2</v>
      </c>
      <c r="E32" s="4">
        <f t="shared" ref="E32:E40" si="2">(F32*G32)/2000</f>
        <v>28.158750000000001</v>
      </c>
      <c r="F32" s="4">
        <v>37545000</v>
      </c>
      <c r="G32" s="5">
        <v>1.5E-3</v>
      </c>
      <c r="H32" s="5">
        <f>(E32*2000)/F32</f>
        <v>1.5E-3</v>
      </c>
      <c r="I32" s="30">
        <v>9.1200000000000003E-2</v>
      </c>
      <c r="J32" s="4">
        <f t="shared" ref="J32:J40" si="3">(F32*I32)/2000</f>
        <v>1712.0519999999999</v>
      </c>
    </row>
    <row r="33" spans="1:15" x14ac:dyDescent="0.25">
      <c r="A33" s="3" t="s">
        <v>3</v>
      </c>
      <c r="B33" s="3" t="s">
        <v>4</v>
      </c>
      <c r="C33" s="3">
        <v>861</v>
      </c>
      <c r="D33" s="3">
        <v>1</v>
      </c>
      <c r="E33" s="4">
        <f t="shared" si="2"/>
        <v>17.641500000000001</v>
      </c>
      <c r="F33" s="4">
        <v>18570000</v>
      </c>
      <c r="G33" s="5">
        <v>1.9E-3</v>
      </c>
      <c r="H33" s="5">
        <f>(SUM(E32:E33)*2000)/SUM(F32:F33)</f>
        <v>1.6323710237904306E-3</v>
      </c>
      <c r="I33" s="30">
        <v>7.0099999999999996E-2</v>
      </c>
      <c r="J33" s="4">
        <f t="shared" si="3"/>
        <v>650.87850000000003</v>
      </c>
    </row>
    <row r="34" spans="1:15" x14ac:dyDescent="0.25">
      <c r="A34" s="3" t="s">
        <v>3</v>
      </c>
      <c r="B34" s="3" t="s">
        <v>5</v>
      </c>
      <c r="C34" s="3">
        <v>6016</v>
      </c>
      <c r="D34" s="3">
        <v>1</v>
      </c>
      <c r="E34" s="4">
        <f t="shared" si="2"/>
        <v>28.293749999999999</v>
      </c>
      <c r="F34" s="4">
        <v>22635000</v>
      </c>
      <c r="G34" s="5">
        <v>2.5000000000000001E-3</v>
      </c>
      <c r="H34" s="5">
        <f>(SUM(E32:E34)*2000)/SUM(F32:F34)</f>
        <v>1.8817523809523814E-3</v>
      </c>
      <c r="I34" s="30">
        <v>0.1479</v>
      </c>
      <c r="J34" s="4">
        <f t="shared" si="3"/>
        <v>1673.85825</v>
      </c>
    </row>
    <row r="35" spans="1:15" x14ac:dyDescent="0.25">
      <c r="A35" s="3" t="s">
        <v>3</v>
      </c>
      <c r="B35" s="3" t="s">
        <v>7</v>
      </c>
      <c r="C35" s="3">
        <v>6017</v>
      </c>
      <c r="D35" s="3">
        <v>1</v>
      </c>
      <c r="E35" s="4">
        <f t="shared" si="2"/>
        <v>5946.3468500000008</v>
      </c>
      <c r="F35" s="4">
        <v>40631000</v>
      </c>
      <c r="G35" s="15">
        <v>0.29270000000000002</v>
      </c>
      <c r="H35" s="5">
        <f>(SUM(E32:E35)*2000)/SUM(F32:F35)</f>
        <v>0.10086095526088742</v>
      </c>
      <c r="I35" s="30">
        <v>9.2399999999999996E-2</v>
      </c>
      <c r="J35" s="4">
        <f t="shared" si="3"/>
        <v>1877.1522</v>
      </c>
    </row>
    <row r="36" spans="1:15" x14ac:dyDescent="0.25">
      <c r="A36" s="3" t="s">
        <v>3</v>
      </c>
      <c r="B36" s="3" t="s">
        <v>11</v>
      </c>
      <c r="C36" s="3">
        <v>856</v>
      </c>
      <c r="D36" s="3">
        <v>2</v>
      </c>
      <c r="E36" s="4">
        <f t="shared" si="2"/>
        <v>3552.8986</v>
      </c>
      <c r="F36" s="4">
        <v>17222000</v>
      </c>
      <c r="G36" s="5">
        <v>0.41260000000000002</v>
      </c>
      <c r="H36" s="5">
        <f>(SUM(E32:E36)*2000)/SUM(F32:F36)</f>
        <v>0.14016294590894784</v>
      </c>
      <c r="I36" s="30">
        <v>0.1996</v>
      </c>
      <c r="J36" s="4">
        <f t="shared" si="3"/>
        <v>1718.7556000000002</v>
      </c>
    </row>
    <row r="37" spans="1:15" x14ac:dyDescent="0.25">
      <c r="A37" s="3" t="s">
        <v>3</v>
      </c>
      <c r="B37" s="3" t="s">
        <v>11</v>
      </c>
      <c r="C37" s="3">
        <v>856</v>
      </c>
      <c r="D37" s="3">
        <v>3</v>
      </c>
      <c r="E37" s="4">
        <f t="shared" si="2"/>
        <v>3307.8012000000003</v>
      </c>
      <c r="F37" s="4">
        <v>15972000</v>
      </c>
      <c r="G37" s="5">
        <v>0.41420000000000001</v>
      </c>
      <c r="H37" s="5">
        <f>(SUM(E32:E37)*2000)/SUM(F32:F37)</f>
        <v>0.16884995117155499</v>
      </c>
      <c r="I37" s="30">
        <v>8.8999999999999996E-2</v>
      </c>
      <c r="J37" s="4">
        <f t="shared" si="3"/>
        <v>710.75400000000002</v>
      </c>
    </row>
    <row r="38" spans="1:15" x14ac:dyDescent="0.25">
      <c r="A38" s="3" t="s">
        <v>3</v>
      </c>
      <c r="B38" s="3" t="s">
        <v>10</v>
      </c>
      <c r="C38" s="3">
        <v>887</v>
      </c>
      <c r="D38" s="3">
        <v>1</v>
      </c>
      <c r="E38" s="4">
        <f t="shared" si="2"/>
        <v>3254.2296000000001</v>
      </c>
      <c r="F38" s="4">
        <v>13548000</v>
      </c>
      <c r="G38" s="5">
        <v>0.48039999999999999</v>
      </c>
      <c r="H38" s="5">
        <f>(SUM(E32:E38)*2000)/SUM(F32:F38)</f>
        <v>0.19425811296449019</v>
      </c>
      <c r="I38" s="30">
        <v>0.11609999999999999</v>
      </c>
      <c r="J38" s="4">
        <f t="shared" si="3"/>
        <v>786.46140000000003</v>
      </c>
    </row>
    <row r="39" spans="1:15" x14ac:dyDescent="0.25">
      <c r="A39" s="3" t="s">
        <v>3</v>
      </c>
      <c r="B39" s="3" t="s">
        <v>10</v>
      </c>
      <c r="C39" s="3">
        <v>887</v>
      </c>
      <c r="D39" s="3">
        <v>2</v>
      </c>
      <c r="E39" s="4">
        <f t="shared" si="2"/>
        <v>3905.1716000000001</v>
      </c>
      <c r="F39" s="4">
        <v>16258000</v>
      </c>
      <c r="G39" s="5">
        <v>0.48039999999999999</v>
      </c>
      <c r="H39" s="5">
        <f>(SUM(E32:E39)*2000)/SUM(F32:F39)</f>
        <v>0.21976567570086797</v>
      </c>
      <c r="I39" s="30">
        <v>0.1197</v>
      </c>
      <c r="J39" s="4">
        <f t="shared" si="3"/>
        <v>973.04130000000009</v>
      </c>
      <c r="O39" s="1"/>
    </row>
    <row r="40" spans="1:15" x14ac:dyDescent="0.25">
      <c r="A40" s="18" t="s">
        <v>3</v>
      </c>
      <c r="B40" s="18" t="s">
        <v>10</v>
      </c>
      <c r="C40" s="18">
        <v>887</v>
      </c>
      <c r="D40" s="18">
        <v>4</v>
      </c>
      <c r="E40" s="4">
        <f t="shared" si="2"/>
        <v>2588.7368596000001</v>
      </c>
      <c r="F40" s="4">
        <v>10728292</v>
      </c>
      <c r="G40" s="5">
        <v>0.48259999999999997</v>
      </c>
      <c r="H40" s="5">
        <f>(SUM(E32:E40)*2000)/SUM(F32:F40)</f>
        <v>0.23436757988424506</v>
      </c>
      <c r="I40" s="30">
        <v>0.11600000000000001</v>
      </c>
      <c r="J40" s="4">
        <f t="shared" si="3"/>
        <v>622.24093600000003</v>
      </c>
    </row>
    <row r="41" spans="1:15" x14ac:dyDescent="0.25">
      <c r="A41" s="19"/>
      <c r="B41" s="20" t="s">
        <v>29</v>
      </c>
      <c r="C41" s="21"/>
      <c r="D41" s="24"/>
      <c r="E41" s="17">
        <f>SUM(E32:E40)</f>
        <v>22629.278709600003</v>
      </c>
      <c r="F41" s="16">
        <f>SUM(F32:F40)</f>
        <v>193109292</v>
      </c>
      <c r="J41" s="16">
        <f>SUM(J32:J40)</f>
        <v>10725.194186000002</v>
      </c>
    </row>
    <row r="42" spans="1:15" x14ac:dyDescent="0.25">
      <c r="A42" s="19"/>
      <c r="B42" s="20" t="s">
        <v>30</v>
      </c>
      <c r="C42" s="21"/>
      <c r="D42" s="24"/>
      <c r="E42" s="17">
        <f>E23</f>
        <v>11464.70045</v>
      </c>
      <c r="F42" s="16">
        <f>G23</f>
        <v>178195000</v>
      </c>
      <c r="J42" s="16">
        <f>F24</f>
        <v>8194.8408000000018</v>
      </c>
    </row>
    <row r="43" spans="1:15" x14ac:dyDescent="0.25">
      <c r="A43" s="14"/>
      <c r="B43" s="22" t="s">
        <v>39</v>
      </c>
      <c r="C43" s="23"/>
      <c r="D43" s="25"/>
      <c r="E43" s="17">
        <f>E41+E42</f>
        <v>34093.9791596</v>
      </c>
      <c r="F43" s="16">
        <f>F41+F42</f>
        <v>371304292</v>
      </c>
      <c r="J43" s="16">
        <f>J41+J42</f>
        <v>18920.034986000006</v>
      </c>
    </row>
    <row r="44" spans="1:15" x14ac:dyDescent="0.25">
      <c r="A44" s="19"/>
      <c r="B44" s="19"/>
      <c r="C44" s="19"/>
      <c r="D44" s="19"/>
    </row>
  </sheetData>
  <pageMargins left="0.25" right="0.25" top="0.25" bottom="0.25" header="0" footer="0"/>
  <pageSetup paperSize="5" orientation="landscape" r:id="rId1"/>
  <ignoredErrors>
    <ignoredError sqref="G23:G26 H33:H39" formulaRange="1"/>
    <ignoredError sqref="H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2018-04-02T21:12:54Z</dcterms:modified>
</cp:coreProperties>
</file>