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11385"/>
  </bookViews>
  <sheets>
    <sheet name="emission_01-31-2018_122336199" sheetId="1" r:id="rId1"/>
  </sheets>
  <calcPr calcId="145621"/>
</workbook>
</file>

<file path=xl/calcChain.xml><?xml version="1.0" encoding="utf-8"?>
<calcChain xmlns="http://schemas.openxmlformats.org/spreadsheetml/2006/main">
  <c r="E48" i="1" l="1"/>
  <c r="E31" i="1"/>
  <c r="D31" i="1"/>
  <c r="D33" i="1" s="1"/>
  <c r="D32" i="1" l="1"/>
  <c r="C48" i="1"/>
  <c r="C31" i="1"/>
  <c r="D48" i="1"/>
  <c r="E50" i="1"/>
  <c r="E55" i="1" s="1"/>
  <c r="F48" i="1"/>
  <c r="F50" i="1" s="1"/>
  <c r="F31" i="1"/>
  <c r="F32" i="1" s="1"/>
  <c r="G48" i="1"/>
  <c r="G50" i="1" s="1"/>
  <c r="G31" i="1"/>
  <c r="H48" i="1"/>
  <c r="H50" i="1" s="1"/>
  <c r="H31" i="1"/>
  <c r="I48" i="1"/>
  <c r="I50" i="1" s="1"/>
  <c r="I31" i="1"/>
  <c r="J48" i="1"/>
  <c r="J50" i="1" s="1"/>
  <c r="J31" i="1"/>
  <c r="J32" i="1" s="1"/>
  <c r="K31" i="1"/>
  <c r="K48" i="1"/>
  <c r="K50" i="1" s="1"/>
  <c r="L48" i="1"/>
  <c r="L50" i="1" s="1"/>
  <c r="L31" i="1"/>
  <c r="L32" i="1" s="1"/>
  <c r="H49" i="1" l="1"/>
  <c r="J49" i="1"/>
  <c r="J54" i="1" s="1"/>
  <c r="F49" i="1"/>
  <c r="F54" i="1" s="1"/>
  <c r="L49" i="1"/>
  <c r="D50" i="1"/>
  <c r="D55" i="1" s="1"/>
  <c r="D53" i="1"/>
  <c r="C50" i="1"/>
  <c r="C49" i="1"/>
  <c r="K49" i="1"/>
  <c r="I49" i="1"/>
  <c r="G49" i="1"/>
  <c r="E49" i="1"/>
  <c r="D49" i="1"/>
  <c r="D54" i="1" s="1"/>
  <c r="I33" i="1"/>
  <c r="I55" i="1" s="1"/>
  <c r="I53" i="1"/>
  <c r="H33" i="1"/>
  <c r="H55" i="1" s="1"/>
  <c r="H53" i="1"/>
  <c r="H32" i="1"/>
  <c r="G33" i="1"/>
  <c r="G55" i="1" s="1"/>
  <c r="G53" i="1"/>
  <c r="E33" i="1"/>
  <c r="E53" i="1"/>
  <c r="C33" i="1"/>
  <c r="C55" i="1" s="1"/>
  <c r="C32" i="1"/>
  <c r="C54" i="1" s="1"/>
  <c r="C53" i="1"/>
  <c r="K33" i="1"/>
  <c r="K55" i="1" s="1"/>
  <c r="K53" i="1"/>
  <c r="L33" i="1"/>
  <c r="L55" i="1" s="1"/>
  <c r="L53" i="1"/>
  <c r="J33" i="1"/>
  <c r="J55" i="1" s="1"/>
  <c r="J53" i="1"/>
  <c r="K32" i="1"/>
  <c r="K54" i="1" s="1"/>
  <c r="I32" i="1"/>
  <c r="G32" i="1"/>
  <c r="G54" i="1" s="1"/>
  <c r="F33" i="1"/>
  <c r="F55" i="1" s="1"/>
  <c r="F53" i="1"/>
  <c r="E32" i="1"/>
  <c r="L54" i="1"/>
  <c r="L20" i="1"/>
  <c r="M20" i="1"/>
  <c r="K20" i="1"/>
  <c r="J20" i="1"/>
  <c r="U20" i="1" s="1"/>
  <c r="I20" i="1"/>
  <c r="H20" i="1"/>
  <c r="S20" i="1" s="1"/>
  <c r="G20" i="1"/>
  <c r="F20" i="1"/>
  <c r="Q20" i="1" s="1"/>
  <c r="E20" i="1"/>
  <c r="D20" i="1"/>
  <c r="O20" i="1" s="1"/>
  <c r="C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H54" i="1" l="1"/>
  <c r="W20" i="1"/>
  <c r="N20" i="1"/>
  <c r="P20" i="1"/>
  <c r="R20" i="1"/>
  <c r="T20" i="1"/>
  <c r="V20" i="1"/>
  <c r="E54" i="1"/>
  <c r="I54" i="1"/>
</calcChain>
</file>

<file path=xl/sharedStrings.xml><?xml version="1.0" encoding="utf-8"?>
<sst xmlns="http://schemas.openxmlformats.org/spreadsheetml/2006/main" count="82" uniqueCount="47">
  <si>
    <t xml:space="preserve"> Facility Name</t>
  </si>
  <si>
    <t xml:space="preserve"> Unit ID</t>
  </si>
  <si>
    <t>Coffeen</t>
  </si>
  <si>
    <t>Duck Creek</t>
  </si>
  <si>
    <t>E D Edwards</t>
  </si>
  <si>
    <t>Havana</t>
  </si>
  <si>
    <t>Newton</t>
  </si>
  <si>
    <t>Nameplate Capacity (MW)</t>
  </si>
  <si>
    <t>Baldwin</t>
  </si>
  <si>
    <t>Hennepin</t>
  </si>
  <si>
    <t>Joppa</t>
  </si>
  <si>
    <t>2017 Capacity Factor</t>
  </si>
  <si>
    <t>2016 Capacity Factor</t>
  </si>
  <si>
    <t>2015 Capacity Factor</t>
  </si>
  <si>
    <t>2014 Capacity Factor</t>
  </si>
  <si>
    <t>2013 Capacity Factor</t>
  </si>
  <si>
    <t>2012 Capacity Factor</t>
  </si>
  <si>
    <t>2011 Capacity Factor</t>
  </si>
  <si>
    <t>2010 Capacity Factor</t>
  </si>
  <si>
    <t>2009 Capacity Factor</t>
  </si>
  <si>
    <t>2008 Capacity Factor</t>
  </si>
  <si>
    <t xml:space="preserve"> 2017 Gross Load (MW-h)</t>
  </si>
  <si>
    <t xml:space="preserve"> 2016 Gross Load (MW-h)</t>
  </si>
  <si>
    <t xml:space="preserve"> 2015 Gross Load (MW-h)</t>
  </si>
  <si>
    <t xml:space="preserve"> 2014 Gross Load (MW-h)</t>
  </si>
  <si>
    <t xml:space="preserve"> 2013 Gross Load (MW-h)</t>
  </si>
  <si>
    <t xml:space="preserve"> 2012 Gross Load (MW-h)</t>
  </si>
  <si>
    <t xml:space="preserve"> 2011 Gross Load (MW-h)</t>
  </si>
  <si>
    <t xml:space="preserve"> 2010 Gross Load (MW-h)</t>
  </si>
  <si>
    <t xml:space="preserve"> 2009 Gross Load (MW-h)</t>
  </si>
  <si>
    <t xml:space="preserve"> 2008 Gross Load (MW-h)</t>
  </si>
  <si>
    <t>TOTAL</t>
  </si>
  <si>
    <t>2017 Heat Input (mmBtu)</t>
  </si>
  <si>
    <t>DYNEGY GROUP</t>
  </si>
  <si>
    <t>OLD AMEREN GROUP</t>
  </si>
  <si>
    <t>MPS SO2 (tons)</t>
  </si>
  <si>
    <t>MPS NOx (tons)</t>
  </si>
  <si>
    <t>2016 Heat Input (mmBtu)</t>
  </si>
  <si>
    <t>2008 Heat Input (mmBtu)</t>
  </si>
  <si>
    <t>2009 Heat Input (mmBtu)</t>
  </si>
  <si>
    <t>2010 Heat Input (mmBtu)</t>
  </si>
  <si>
    <t>2011 Heat Input (mmBtu)</t>
  </si>
  <si>
    <t>2012 Heat Input (mmBtu)</t>
  </si>
  <si>
    <t>2013 Heat Input (mmBtu)</t>
  </si>
  <si>
    <t>2014 Heat Input (mmBtu)</t>
  </si>
  <si>
    <t>2015 Heat Input (mmBtu)</t>
  </si>
  <si>
    <t xml:space="preserve">COMBINED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</si>
</sst>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6" fillId="0" borderId="10" xfId="0" applyFont="1" applyFill="1" applyBorder="1" applyAlignment="1">
      <alignment wrapText="1"/>
    </xf>
    <xf numFmtId="0" fontId="0" fillId="0" borderId="10" xfId="0" applyBorder="1"/>
    <xf numFmtId="9" fontId="0" fillId="0" borderId="0" xfId="0" applyNumberFormat="1"/>
    <xf numFmtId="0" fontId="16" fillId="0" borderId="10" xfId="0" applyFont="1" applyBorder="1" applyAlignment="1">
      <alignment wrapText="1"/>
    </xf>
    <xf numFmtId="9" fontId="16" fillId="0" borderId="10" xfId="0" applyNumberFormat="1" applyFont="1" applyBorder="1" applyAlignment="1">
      <alignment wrapText="1"/>
    </xf>
    <xf numFmtId="1" fontId="0" fillId="0" borderId="10" xfId="0" applyNumberFormat="1" applyBorder="1"/>
    <xf numFmtId="9" fontId="0" fillId="0" borderId="10" xfId="0" applyNumberFormat="1" applyBorder="1"/>
    <xf numFmtId="0" fontId="0" fillId="0" borderId="10" xfId="0" applyFill="1" applyBorder="1"/>
    <xf numFmtId="9" fontId="0" fillId="0" borderId="10" xfId="0" applyNumberFormat="1" applyFill="1" applyBorder="1"/>
    <xf numFmtId="0" fontId="0" fillId="0" borderId="0" xfId="0" applyFill="1" applyBorder="1"/>
    <xf numFmtId="0" fontId="0" fillId="0" borderId="0" xfId="0" applyBorder="1"/>
    <xf numFmtId="1" fontId="0" fillId="0" borderId="0" xfId="0" applyNumberFormat="1" applyBorder="1"/>
    <xf numFmtId="9" fontId="0" fillId="0" borderId="0" xfId="0" applyNumberFormat="1" applyFill="1" applyBorder="1"/>
    <xf numFmtId="0" fontId="16" fillId="0" borderId="0" xfId="0" applyFont="1" applyFill="1" applyBorder="1"/>
    <xf numFmtId="1" fontId="0" fillId="0" borderId="10" xfId="0" applyNumberFormat="1" applyFill="1" applyBorder="1"/>
    <xf numFmtId="0" fontId="16" fillId="0" borderId="10" xfId="0" applyFont="1" applyFill="1" applyBorder="1"/>
    <xf numFmtId="1" fontId="16" fillId="0" borderId="10" xfId="0" applyNumberFormat="1" applyFont="1" applyBorder="1"/>
    <xf numFmtId="0" fontId="16" fillId="0" borderId="10" xfId="0" applyFont="1" applyBorder="1"/>
    <xf numFmtId="1" fontId="16" fillId="0" borderId="0" xfId="0" applyNumberFormat="1" applyFont="1" applyBorder="1"/>
    <xf numFmtId="0" fontId="16" fillId="0" borderId="10" xfId="0" applyNumberFormat="1" applyFont="1" applyBorder="1" applyAlignment="1">
      <alignment wrapText="1"/>
    </xf>
    <xf numFmtId="0" fontId="0" fillId="0" borderId="11" xfId="0" applyBorder="1"/>
    <xf numFmtId="1" fontId="0" fillId="0" borderId="11" xfId="0" applyNumberFormat="1" applyFill="1" applyBorder="1"/>
    <xf numFmtId="1" fontId="0" fillId="0" borderId="11" xfId="0" applyNumberFormat="1" applyBorder="1"/>
    <xf numFmtId="0" fontId="16" fillId="0" borderId="12" xfId="0" applyNumberFormat="1" applyFon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abSelected="1" zoomScaleNormal="100" workbookViewId="0">
      <selection activeCell="O14" sqref="O14"/>
    </sheetView>
  </sheetViews>
  <sheetFormatPr defaultRowHeight="15" x14ac:dyDescent="0.25"/>
  <cols>
    <col min="1" max="1" width="12.140625" customWidth="1"/>
    <col min="2" max="2" width="5.28515625" customWidth="1"/>
    <col min="3" max="3" width="12.5703125" customWidth="1"/>
    <col min="4" max="4" width="13.140625" customWidth="1"/>
    <col min="5" max="5" width="12.85546875" style="3" customWidth="1"/>
    <col min="6" max="6" width="12.5703125" customWidth="1"/>
    <col min="7" max="7" width="13" customWidth="1"/>
    <col min="8" max="8" width="12.5703125" customWidth="1"/>
    <col min="9" max="9" width="12.7109375" customWidth="1"/>
    <col min="10" max="10" width="12.5703125" customWidth="1"/>
    <col min="11" max="11" width="13.140625" customWidth="1"/>
    <col min="12" max="12" width="12.7109375" customWidth="1"/>
    <col min="13" max="13" width="11.42578125" customWidth="1"/>
  </cols>
  <sheetData>
    <row r="1" spans="1:23" ht="45" x14ac:dyDescent="0.25">
      <c r="A1" s="4" t="s">
        <v>0</v>
      </c>
      <c r="B1" s="4" t="s">
        <v>1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1" t="s">
        <v>7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</row>
    <row r="2" spans="1:23" x14ac:dyDescent="0.25">
      <c r="A2" s="2" t="s">
        <v>8</v>
      </c>
      <c r="B2" s="2">
        <v>1</v>
      </c>
      <c r="C2" s="6">
        <v>4256973.2699999996</v>
      </c>
      <c r="D2" s="6">
        <v>3579945.27</v>
      </c>
      <c r="E2" s="6">
        <v>3929008.66</v>
      </c>
      <c r="F2" s="6">
        <v>3612676.73</v>
      </c>
      <c r="G2" s="6">
        <v>4353264.29</v>
      </c>
      <c r="H2" s="6">
        <v>4382095.38</v>
      </c>
      <c r="I2" s="6">
        <v>4256142.1900000004</v>
      </c>
      <c r="J2" s="6">
        <v>4922425.9000000004</v>
      </c>
      <c r="K2" s="6">
        <v>4719810.0599999996</v>
      </c>
      <c r="L2" s="6">
        <v>4365765.96</v>
      </c>
      <c r="M2" s="2">
        <v>625</v>
      </c>
      <c r="N2" s="7">
        <f t="shared" ref="N2:N20" si="0">C2/(M2*8760)</f>
        <v>0.77752936438356157</v>
      </c>
      <c r="O2" s="7">
        <f t="shared" ref="O2:O20" si="1">D2/(M2*8760)</f>
        <v>0.65387128219178081</v>
      </c>
      <c r="P2" s="7">
        <f t="shared" ref="P2:P20" si="2">E2/(M2*8760)</f>
        <v>0.71762715251141551</v>
      </c>
      <c r="Q2" s="7">
        <f t="shared" ref="Q2:Q20" si="3">F2/(M2*8760)</f>
        <v>0.65984963105022831</v>
      </c>
      <c r="R2" s="7">
        <f t="shared" ref="R2:R20" si="4">G2/(M2*8760)</f>
        <v>0.79511676529680364</v>
      </c>
      <c r="S2" s="7">
        <f t="shared" ref="S2:S20" si="5">H2/(M2*8760)</f>
        <v>0.80038271780821912</v>
      </c>
      <c r="T2" s="7">
        <f t="shared" ref="T2:T20" si="6">I2/(M2*8760)</f>
        <v>0.77737756894977172</v>
      </c>
      <c r="U2" s="7">
        <f t="shared" ref="U2:U20" si="7">J2/(M2*8760)</f>
        <v>0.89907322374429233</v>
      </c>
      <c r="V2" s="7">
        <f t="shared" ref="V2:V20" si="8">K2/(M2*8760)</f>
        <v>0.86206576438356153</v>
      </c>
      <c r="W2" s="7">
        <f t="shared" ref="W2:W20" si="9">L2/(M2*8760)</f>
        <v>0.79740017534246577</v>
      </c>
    </row>
    <row r="3" spans="1:23" x14ac:dyDescent="0.25">
      <c r="A3" s="2" t="s">
        <v>8</v>
      </c>
      <c r="B3" s="2">
        <v>2</v>
      </c>
      <c r="C3" s="6">
        <v>4248868.74</v>
      </c>
      <c r="D3" s="6">
        <v>4142069.98</v>
      </c>
      <c r="E3" s="6">
        <v>3016142.15</v>
      </c>
      <c r="F3" s="6">
        <v>4529480.7300000004</v>
      </c>
      <c r="G3" s="6">
        <v>4977489.18</v>
      </c>
      <c r="H3" s="6">
        <v>4063944.4</v>
      </c>
      <c r="I3" s="6">
        <v>4872440.83</v>
      </c>
      <c r="J3" s="6">
        <v>5076724.79</v>
      </c>
      <c r="K3" s="6">
        <v>3740462.16</v>
      </c>
      <c r="L3" s="6">
        <v>4874544.99</v>
      </c>
      <c r="M3" s="2">
        <v>635</v>
      </c>
      <c r="N3" s="7">
        <f t="shared" si="0"/>
        <v>0.7638278394995146</v>
      </c>
      <c r="O3" s="7">
        <f t="shared" si="1"/>
        <v>0.74462840757918958</v>
      </c>
      <c r="P3" s="7">
        <f t="shared" si="2"/>
        <v>0.54221805450688521</v>
      </c>
      <c r="Q3" s="7">
        <f t="shared" si="3"/>
        <v>0.81427403192751602</v>
      </c>
      <c r="R3" s="7">
        <f t="shared" si="4"/>
        <v>0.8948134289720634</v>
      </c>
      <c r="S3" s="7">
        <f t="shared" si="5"/>
        <v>0.73058361198000932</v>
      </c>
      <c r="T3" s="7">
        <f t="shared" si="6"/>
        <v>0.87592867184410172</v>
      </c>
      <c r="U3" s="7">
        <f t="shared" si="7"/>
        <v>0.91265321791967791</v>
      </c>
      <c r="V3" s="7">
        <f t="shared" si="8"/>
        <v>0.67243054686657322</v>
      </c>
      <c r="W3" s="7">
        <f t="shared" si="9"/>
        <v>0.87630694099881357</v>
      </c>
    </row>
    <row r="4" spans="1:23" x14ac:dyDescent="0.25">
      <c r="A4" s="2" t="s">
        <v>8</v>
      </c>
      <c r="B4" s="2">
        <v>3</v>
      </c>
      <c r="C4" s="6">
        <v>0</v>
      </c>
      <c r="D4" s="6">
        <v>2907612.02</v>
      </c>
      <c r="E4" s="6">
        <v>4220737.67</v>
      </c>
      <c r="F4" s="6">
        <v>4531694.5199999996</v>
      </c>
      <c r="G4" s="6">
        <v>4211091.03</v>
      </c>
      <c r="H4" s="6">
        <v>4794275.54</v>
      </c>
      <c r="I4" s="6">
        <v>5232122.21</v>
      </c>
      <c r="J4" s="6">
        <v>3547575.87</v>
      </c>
      <c r="K4" s="6">
        <v>4500586.13</v>
      </c>
      <c r="L4" s="6">
        <v>4634594.67</v>
      </c>
      <c r="M4" s="2">
        <v>635</v>
      </c>
      <c r="N4" s="7">
        <f t="shared" si="0"/>
        <v>0</v>
      </c>
      <c r="O4" s="7">
        <f t="shared" si="1"/>
        <v>0.52270737065401074</v>
      </c>
      <c r="P4" s="7">
        <f t="shared" si="2"/>
        <v>0.75877065940387589</v>
      </c>
      <c r="Q4" s="7">
        <f t="shared" si="3"/>
        <v>0.81467200949196406</v>
      </c>
      <c r="R4" s="7">
        <f t="shared" si="4"/>
        <v>0.75703646316470719</v>
      </c>
      <c r="S4" s="7">
        <f t="shared" si="5"/>
        <v>0.86187673749685401</v>
      </c>
      <c r="T4" s="7">
        <f t="shared" si="6"/>
        <v>0.94058933052888938</v>
      </c>
      <c r="U4" s="7">
        <f t="shared" si="7"/>
        <v>0.63775498328119951</v>
      </c>
      <c r="V4" s="7">
        <f t="shared" si="8"/>
        <v>0.80907959047927225</v>
      </c>
      <c r="W4" s="7">
        <f t="shared" si="9"/>
        <v>0.83317058030417435</v>
      </c>
    </row>
    <row r="5" spans="1:23" x14ac:dyDescent="0.25">
      <c r="A5" s="2" t="s">
        <v>2</v>
      </c>
      <c r="B5" s="2">
        <v>1</v>
      </c>
      <c r="C5" s="6">
        <v>2149648.6</v>
      </c>
      <c r="D5" s="6">
        <v>1645862.59</v>
      </c>
      <c r="E5" s="6">
        <v>1663873.17</v>
      </c>
      <c r="F5" s="6">
        <v>2151742.06</v>
      </c>
      <c r="G5" s="6">
        <v>1821705.11</v>
      </c>
      <c r="H5" s="6">
        <v>1945318.24</v>
      </c>
      <c r="I5" s="6">
        <v>2286431.15</v>
      </c>
      <c r="J5" s="6">
        <v>2300355.64</v>
      </c>
      <c r="K5" s="6">
        <v>1586382.03</v>
      </c>
      <c r="L5" s="6">
        <v>2415663.87</v>
      </c>
      <c r="M5" s="2">
        <v>389</v>
      </c>
      <c r="N5" s="7">
        <f t="shared" si="0"/>
        <v>0.63083207146294795</v>
      </c>
      <c r="O5" s="7">
        <f t="shared" si="1"/>
        <v>0.48299192109495137</v>
      </c>
      <c r="P5" s="7">
        <f t="shared" si="2"/>
        <v>0.48827727400781773</v>
      </c>
      <c r="Q5" s="7">
        <f t="shared" si="3"/>
        <v>0.63144641452735617</v>
      </c>
      <c r="R5" s="7">
        <f t="shared" si="4"/>
        <v>0.53459435562442048</v>
      </c>
      <c r="S5" s="7">
        <f t="shared" si="5"/>
        <v>0.57086964585460909</v>
      </c>
      <c r="T5" s="7">
        <f t="shared" si="6"/>
        <v>0.67097203636534375</v>
      </c>
      <c r="U5" s="7">
        <f t="shared" si="7"/>
        <v>0.67505829254263949</v>
      </c>
      <c r="V5" s="7">
        <f t="shared" si="8"/>
        <v>0.46553686128816424</v>
      </c>
      <c r="W5" s="7">
        <f t="shared" si="9"/>
        <v>0.70889644152551334</v>
      </c>
    </row>
    <row r="6" spans="1:23" x14ac:dyDescent="0.25">
      <c r="A6" s="2" t="s">
        <v>2</v>
      </c>
      <c r="B6" s="2">
        <v>2</v>
      </c>
      <c r="C6" s="6">
        <v>3960975.14</v>
      </c>
      <c r="D6" s="6">
        <v>3436012.79</v>
      </c>
      <c r="E6" s="6">
        <v>3324374.27</v>
      </c>
      <c r="F6" s="6">
        <v>3635208.3</v>
      </c>
      <c r="G6" s="6">
        <v>3333747.39</v>
      </c>
      <c r="H6" s="6">
        <v>3620175.57</v>
      </c>
      <c r="I6" s="6">
        <v>3213508.6</v>
      </c>
      <c r="J6" s="6">
        <v>3073162.28</v>
      </c>
      <c r="K6" s="6">
        <v>2948670.21</v>
      </c>
      <c r="L6" s="6">
        <v>3515473.17</v>
      </c>
      <c r="M6" s="2">
        <v>617</v>
      </c>
      <c r="N6" s="7">
        <f t="shared" si="0"/>
        <v>0.732846210489702</v>
      </c>
      <c r="O6" s="7">
        <f t="shared" si="1"/>
        <v>0.63571945375694738</v>
      </c>
      <c r="P6" s="7">
        <f t="shared" si="2"/>
        <v>0.61506447273965204</v>
      </c>
      <c r="Q6" s="7">
        <f t="shared" si="3"/>
        <v>0.672573932639151</v>
      </c>
      <c r="R6" s="7">
        <f t="shared" si="4"/>
        <v>0.61679865566927916</v>
      </c>
      <c r="S6" s="7">
        <f t="shared" si="5"/>
        <v>0.66979262782797888</v>
      </c>
      <c r="T6" s="7">
        <f t="shared" si="6"/>
        <v>0.5945524818128668</v>
      </c>
      <c r="U6" s="7">
        <f t="shared" si="7"/>
        <v>0.56858608083005846</v>
      </c>
      <c r="V6" s="7">
        <f t="shared" si="8"/>
        <v>0.54555297950755977</v>
      </c>
      <c r="W6" s="7">
        <f t="shared" si="9"/>
        <v>0.65042094425079366</v>
      </c>
    </row>
    <row r="7" spans="1:23" x14ac:dyDescent="0.25">
      <c r="A7" s="2" t="s">
        <v>3</v>
      </c>
      <c r="B7" s="2">
        <v>1</v>
      </c>
      <c r="C7" s="6">
        <v>2166839.86</v>
      </c>
      <c r="D7" s="6">
        <v>2338467.4500000002</v>
      </c>
      <c r="E7" s="6">
        <v>2363610.4700000002</v>
      </c>
      <c r="F7" s="6">
        <v>2477494.91</v>
      </c>
      <c r="G7" s="6">
        <v>2766166.59</v>
      </c>
      <c r="H7" s="6">
        <v>3075539.42</v>
      </c>
      <c r="I7" s="6">
        <v>2327214.75</v>
      </c>
      <c r="J7" s="6">
        <v>2827797.47</v>
      </c>
      <c r="K7" s="6">
        <v>2137972.66</v>
      </c>
      <c r="L7" s="6">
        <v>2482081.0699999998</v>
      </c>
      <c r="M7" s="2">
        <v>441</v>
      </c>
      <c r="N7" s="7">
        <f t="shared" si="0"/>
        <v>0.56089829569575167</v>
      </c>
      <c r="O7" s="7">
        <f t="shared" si="1"/>
        <v>0.60532503183921971</v>
      </c>
      <c r="P7" s="7">
        <f t="shared" si="2"/>
        <v>0.61183343946406576</v>
      </c>
      <c r="Q7" s="7">
        <f t="shared" si="3"/>
        <v>0.64131304683212709</v>
      </c>
      <c r="R7" s="7">
        <f t="shared" si="4"/>
        <v>0.71603728294970947</v>
      </c>
      <c r="S7" s="7">
        <f t="shared" si="5"/>
        <v>0.79612012445769786</v>
      </c>
      <c r="T7" s="7">
        <f t="shared" si="6"/>
        <v>0.60241220917590776</v>
      </c>
      <c r="U7" s="7">
        <f t="shared" si="7"/>
        <v>0.73199077180339411</v>
      </c>
      <c r="V7" s="7">
        <f t="shared" si="8"/>
        <v>0.5534258638006192</v>
      </c>
      <c r="W7" s="7">
        <f t="shared" si="9"/>
        <v>0.6425001993186924</v>
      </c>
    </row>
    <row r="8" spans="1:23" x14ac:dyDescent="0.25">
      <c r="A8" s="2" t="s">
        <v>4</v>
      </c>
      <c r="B8" s="2">
        <v>2</v>
      </c>
      <c r="C8" s="6">
        <v>1262963.01</v>
      </c>
      <c r="D8" s="6">
        <v>1089068.77</v>
      </c>
      <c r="E8" s="6">
        <v>1698538.01</v>
      </c>
      <c r="F8" s="6">
        <v>1854000.12</v>
      </c>
      <c r="G8" s="6">
        <v>1838295.5</v>
      </c>
      <c r="H8" s="6">
        <v>1879307.88</v>
      </c>
      <c r="I8" s="6">
        <v>1916844.32</v>
      </c>
      <c r="J8" s="6">
        <v>1818424.8</v>
      </c>
      <c r="K8" s="6">
        <v>1878917.61</v>
      </c>
      <c r="L8" s="6">
        <v>1565991.65</v>
      </c>
      <c r="M8" s="2">
        <v>281</v>
      </c>
      <c r="N8" s="7">
        <f t="shared" si="0"/>
        <v>0.51307423341295766</v>
      </c>
      <c r="O8" s="7">
        <f t="shared" si="1"/>
        <v>0.4424303165472302</v>
      </c>
      <c r="P8" s="7">
        <f t="shared" si="2"/>
        <v>0.69002502884349759</v>
      </c>
      <c r="Q8" s="7">
        <f t="shared" si="3"/>
        <v>0.75318095841661392</v>
      </c>
      <c r="R8" s="7">
        <f t="shared" si="4"/>
        <v>0.74680101236614183</v>
      </c>
      <c r="S8" s="7">
        <f t="shared" si="5"/>
        <v>0.76346214595622286</v>
      </c>
      <c r="T8" s="7">
        <f t="shared" si="6"/>
        <v>0.77871119127707633</v>
      </c>
      <c r="U8" s="7">
        <f t="shared" si="7"/>
        <v>0.73872861112465271</v>
      </c>
      <c r="V8" s="7">
        <f t="shared" si="8"/>
        <v>0.76330360015599863</v>
      </c>
      <c r="W8" s="7">
        <f t="shared" si="9"/>
        <v>0.63617854125026407</v>
      </c>
    </row>
    <row r="9" spans="1:23" x14ac:dyDescent="0.25">
      <c r="A9" s="2" t="s">
        <v>4</v>
      </c>
      <c r="B9" s="2">
        <v>3</v>
      </c>
      <c r="C9" s="6">
        <v>2046863.44</v>
      </c>
      <c r="D9" s="6">
        <v>1938365.01</v>
      </c>
      <c r="E9" s="6">
        <v>1475138.97</v>
      </c>
      <c r="F9" s="6">
        <v>2111601.84</v>
      </c>
      <c r="G9" s="6">
        <v>2302981.7400000002</v>
      </c>
      <c r="H9" s="6">
        <v>1937026.49</v>
      </c>
      <c r="I9" s="6">
        <v>2332239.33</v>
      </c>
      <c r="J9" s="6">
        <v>2446621.87</v>
      </c>
      <c r="K9" s="6">
        <v>2390773.4</v>
      </c>
      <c r="L9" s="6">
        <v>2187690.9500000002</v>
      </c>
      <c r="M9" s="2">
        <v>364</v>
      </c>
      <c r="N9" s="7">
        <f t="shared" si="0"/>
        <v>0.64192365397159912</v>
      </c>
      <c r="O9" s="7">
        <f t="shared" si="1"/>
        <v>0.60789710033117572</v>
      </c>
      <c r="P9" s="7">
        <f t="shared" si="2"/>
        <v>0.46262324062923377</v>
      </c>
      <c r="Q9" s="7">
        <f t="shared" si="3"/>
        <v>0.66222647900045151</v>
      </c>
      <c r="R9" s="7">
        <f t="shared" si="4"/>
        <v>0.72224576622008141</v>
      </c>
      <c r="S9" s="7">
        <f t="shared" si="5"/>
        <v>0.60747732262030207</v>
      </c>
      <c r="T9" s="7">
        <f t="shared" si="6"/>
        <v>0.73142133636911033</v>
      </c>
      <c r="U9" s="7">
        <f t="shared" si="7"/>
        <v>0.76729322532490341</v>
      </c>
      <c r="V9" s="7">
        <f t="shared" si="8"/>
        <v>0.74977840082292135</v>
      </c>
      <c r="W9" s="7">
        <f t="shared" si="9"/>
        <v>0.68608903795975718</v>
      </c>
    </row>
    <row r="10" spans="1:23" x14ac:dyDescent="0.25">
      <c r="A10" s="2" t="s">
        <v>5</v>
      </c>
      <c r="B10" s="2">
        <v>9</v>
      </c>
      <c r="C10" s="6">
        <v>2848786.5</v>
      </c>
      <c r="D10" s="6">
        <v>2671713.25</v>
      </c>
      <c r="E10" s="6">
        <v>2115991.7999999998</v>
      </c>
      <c r="F10" s="6">
        <v>2850484.13</v>
      </c>
      <c r="G10" s="6">
        <v>3153269.58</v>
      </c>
      <c r="H10" s="6">
        <v>3023729.33</v>
      </c>
      <c r="I10" s="6">
        <v>3290873.16</v>
      </c>
      <c r="J10" s="6">
        <v>3356095.74</v>
      </c>
      <c r="K10" s="6">
        <v>2280409.06</v>
      </c>
      <c r="L10" s="6">
        <v>3060557.36</v>
      </c>
      <c r="M10" s="2">
        <v>488</v>
      </c>
      <c r="N10" s="7">
        <f t="shared" si="0"/>
        <v>0.66640151302492701</v>
      </c>
      <c r="O10" s="7">
        <f t="shared" si="1"/>
        <v>0.624979707032712</v>
      </c>
      <c r="P10" s="7">
        <f t="shared" si="2"/>
        <v>0.49498273635751172</v>
      </c>
      <c r="Q10" s="7">
        <f t="shared" si="3"/>
        <v>0.66679863060483568</v>
      </c>
      <c r="R10" s="7">
        <f t="shared" si="4"/>
        <v>0.73762762463507747</v>
      </c>
      <c r="S10" s="7">
        <f t="shared" si="5"/>
        <v>0.70732496116850063</v>
      </c>
      <c r="T10" s="7">
        <f t="shared" si="6"/>
        <v>0.76981650011228386</v>
      </c>
      <c r="U10" s="7">
        <f t="shared" si="7"/>
        <v>0.7850736722434315</v>
      </c>
      <c r="V10" s="7">
        <f t="shared" si="8"/>
        <v>0.53344399374953211</v>
      </c>
      <c r="W10" s="7">
        <f t="shared" si="9"/>
        <v>0.71593994685230933</v>
      </c>
    </row>
    <row r="11" spans="1:23" x14ac:dyDescent="0.25">
      <c r="A11" s="2" t="s">
        <v>9</v>
      </c>
      <c r="B11" s="2">
        <v>1</v>
      </c>
      <c r="C11" s="6">
        <v>438326.82</v>
      </c>
      <c r="D11" s="6">
        <v>416864.32</v>
      </c>
      <c r="E11" s="6">
        <v>439324.87</v>
      </c>
      <c r="F11" s="6">
        <v>459685.19</v>
      </c>
      <c r="G11" s="6">
        <v>359877.18</v>
      </c>
      <c r="H11" s="6">
        <v>515217.85</v>
      </c>
      <c r="I11" s="6">
        <v>577749.31000000006</v>
      </c>
      <c r="J11" s="6">
        <v>573819.18000000005</v>
      </c>
      <c r="K11" s="6">
        <v>533447.39</v>
      </c>
      <c r="L11" s="6">
        <v>397677.32</v>
      </c>
      <c r="M11" s="2">
        <v>75</v>
      </c>
      <c r="N11" s="7">
        <f t="shared" si="0"/>
        <v>0.66716410958904115</v>
      </c>
      <c r="O11" s="7">
        <f t="shared" si="1"/>
        <v>0.63449668188736685</v>
      </c>
      <c r="P11" s="7">
        <f t="shared" si="2"/>
        <v>0.66868321156773214</v>
      </c>
      <c r="Q11" s="7">
        <f t="shared" si="3"/>
        <v>0.6996730441400304</v>
      </c>
      <c r="R11" s="7">
        <f t="shared" si="4"/>
        <v>0.54775826484018264</v>
      </c>
      <c r="S11" s="7">
        <f t="shared" si="5"/>
        <v>0.78419764079147636</v>
      </c>
      <c r="T11" s="7">
        <f t="shared" si="6"/>
        <v>0.87937490106544913</v>
      </c>
      <c r="U11" s="7">
        <f t="shared" si="7"/>
        <v>0.87339296803652977</v>
      </c>
      <c r="V11" s="7">
        <f t="shared" si="8"/>
        <v>0.81194427701674277</v>
      </c>
      <c r="W11" s="7">
        <f t="shared" si="9"/>
        <v>0.60529272450532723</v>
      </c>
    </row>
    <row r="12" spans="1:23" x14ac:dyDescent="0.25">
      <c r="A12" s="2" t="s">
        <v>9</v>
      </c>
      <c r="B12" s="2">
        <v>2</v>
      </c>
      <c r="C12" s="6">
        <v>1378893.44</v>
      </c>
      <c r="D12" s="6">
        <v>1158048.8</v>
      </c>
      <c r="E12" s="6">
        <v>1246903.67</v>
      </c>
      <c r="F12" s="6">
        <v>1379724.98</v>
      </c>
      <c r="G12" s="6">
        <v>1411585.51</v>
      </c>
      <c r="H12" s="6">
        <v>1808107.83</v>
      </c>
      <c r="I12" s="6">
        <v>1804087.42</v>
      </c>
      <c r="J12" s="6">
        <v>1868434.11</v>
      </c>
      <c r="K12" s="6">
        <v>1775298.61</v>
      </c>
      <c r="L12" s="6">
        <v>1339958.06</v>
      </c>
      <c r="M12" s="2">
        <v>231</v>
      </c>
      <c r="N12" s="7">
        <f t="shared" si="0"/>
        <v>0.6814195971456245</v>
      </c>
      <c r="O12" s="7">
        <f t="shared" si="1"/>
        <v>0.57228290735140053</v>
      </c>
      <c r="P12" s="7">
        <f t="shared" si="2"/>
        <v>0.61619308051157362</v>
      </c>
      <c r="Q12" s="7">
        <f t="shared" si="3"/>
        <v>0.68183052639901953</v>
      </c>
      <c r="R12" s="7">
        <f t="shared" si="4"/>
        <v>0.69757531775682458</v>
      </c>
      <c r="S12" s="7">
        <f t="shared" si="5"/>
        <v>0.89352815335349589</v>
      </c>
      <c r="T12" s="7">
        <f t="shared" si="6"/>
        <v>0.89154135286327063</v>
      </c>
      <c r="U12" s="7">
        <f t="shared" si="7"/>
        <v>0.92334010852161541</v>
      </c>
      <c r="V12" s="7">
        <f t="shared" si="8"/>
        <v>0.87731453972207407</v>
      </c>
      <c r="W12" s="7">
        <f t="shared" si="9"/>
        <v>0.66217856648678575</v>
      </c>
    </row>
    <row r="13" spans="1:23" x14ac:dyDescent="0.25">
      <c r="A13" s="2" t="s">
        <v>10</v>
      </c>
      <c r="B13" s="2">
        <v>1</v>
      </c>
      <c r="C13" s="6">
        <v>875026.07</v>
      </c>
      <c r="D13" s="6">
        <v>752281.59999999998</v>
      </c>
      <c r="E13" s="6">
        <v>956899.86</v>
      </c>
      <c r="F13" s="6">
        <v>1312296.0900000001</v>
      </c>
      <c r="G13" s="6">
        <v>1292822.2</v>
      </c>
      <c r="H13" s="6">
        <v>1260494.55</v>
      </c>
      <c r="I13" s="6">
        <v>1418830.07</v>
      </c>
      <c r="J13" s="6">
        <v>1456298.09</v>
      </c>
      <c r="K13" s="6">
        <v>1424827.41</v>
      </c>
      <c r="L13" s="6">
        <v>1151113.05</v>
      </c>
      <c r="M13" s="2">
        <v>183</v>
      </c>
      <c r="N13" s="7">
        <f t="shared" si="0"/>
        <v>0.54584055068992188</v>
      </c>
      <c r="O13" s="7">
        <f t="shared" si="1"/>
        <v>0.4692726501484642</v>
      </c>
      <c r="P13" s="7">
        <f t="shared" si="2"/>
        <v>0.59691335429298598</v>
      </c>
      <c r="Q13" s="7">
        <f t="shared" si="3"/>
        <v>0.81860923347555958</v>
      </c>
      <c r="R13" s="7">
        <f t="shared" si="4"/>
        <v>0.8064614367342865</v>
      </c>
      <c r="S13" s="7">
        <f t="shared" si="5"/>
        <v>0.78629547496070074</v>
      </c>
      <c r="T13" s="7">
        <f t="shared" si="6"/>
        <v>0.88506504354118332</v>
      </c>
      <c r="U13" s="7">
        <f t="shared" si="7"/>
        <v>0.90843756393941666</v>
      </c>
      <c r="V13" s="7">
        <f t="shared" si="8"/>
        <v>0.88880617935474204</v>
      </c>
      <c r="W13" s="7">
        <f t="shared" si="9"/>
        <v>0.71806338423534699</v>
      </c>
    </row>
    <row r="14" spans="1:23" x14ac:dyDescent="0.25">
      <c r="A14" s="2" t="s">
        <v>10</v>
      </c>
      <c r="B14" s="2">
        <v>2</v>
      </c>
      <c r="C14" s="6">
        <v>801348.11</v>
      </c>
      <c r="D14" s="6">
        <v>736599.65</v>
      </c>
      <c r="E14" s="6">
        <v>871481.47</v>
      </c>
      <c r="F14" s="6">
        <v>1320186.8</v>
      </c>
      <c r="G14" s="6">
        <v>1256764.43</v>
      </c>
      <c r="H14" s="6">
        <v>1233258.33</v>
      </c>
      <c r="I14" s="6">
        <v>1194562.1100000001</v>
      </c>
      <c r="J14" s="6">
        <v>1397275.45</v>
      </c>
      <c r="K14" s="6">
        <v>1318607.4099999999</v>
      </c>
      <c r="L14" s="6">
        <v>1516511.54</v>
      </c>
      <c r="M14" s="2">
        <v>183</v>
      </c>
      <c r="N14" s="7">
        <f t="shared" si="0"/>
        <v>0.49988029917408988</v>
      </c>
      <c r="O14" s="7">
        <f t="shared" si="1"/>
        <v>0.45949026249469771</v>
      </c>
      <c r="P14" s="7">
        <f t="shared" si="2"/>
        <v>0.54362943209322057</v>
      </c>
      <c r="Q14" s="7">
        <f t="shared" si="3"/>
        <v>0.82353145195498667</v>
      </c>
      <c r="R14" s="7">
        <f t="shared" si="4"/>
        <v>0.78396862913890752</v>
      </c>
      <c r="S14" s="7">
        <f t="shared" si="5"/>
        <v>0.76930554307957189</v>
      </c>
      <c r="T14" s="7">
        <f t="shared" si="6"/>
        <v>0.74516687252039826</v>
      </c>
      <c r="U14" s="7">
        <f t="shared" si="7"/>
        <v>0.87161928911844699</v>
      </c>
      <c r="V14" s="7">
        <f t="shared" si="8"/>
        <v>0.8225462297577163</v>
      </c>
      <c r="W14" s="7">
        <f t="shared" si="9"/>
        <v>0.94599866506974073</v>
      </c>
    </row>
    <row r="15" spans="1:23" x14ac:dyDescent="0.25">
      <c r="A15" s="2" t="s">
        <v>10</v>
      </c>
      <c r="B15" s="2">
        <v>3</v>
      </c>
      <c r="C15" s="6">
        <v>685802.46</v>
      </c>
      <c r="D15" s="6">
        <v>428451.17</v>
      </c>
      <c r="E15" s="6">
        <v>840143.66</v>
      </c>
      <c r="F15" s="6">
        <v>1247130.5900000001</v>
      </c>
      <c r="G15" s="6">
        <v>1186606.95</v>
      </c>
      <c r="H15" s="6">
        <v>1102055.75</v>
      </c>
      <c r="I15" s="6">
        <v>1361558.22</v>
      </c>
      <c r="J15" s="6">
        <v>1341576.67</v>
      </c>
      <c r="K15" s="6">
        <v>1365346.25</v>
      </c>
      <c r="L15" s="6">
        <v>1497671.95</v>
      </c>
      <c r="M15" s="2">
        <v>183</v>
      </c>
      <c r="N15" s="7">
        <f t="shared" si="0"/>
        <v>0.42780301669286619</v>
      </c>
      <c r="O15" s="7">
        <f t="shared" si="1"/>
        <v>0.26726749132919131</v>
      </c>
      <c r="P15" s="7">
        <f t="shared" si="2"/>
        <v>0.52408093170646508</v>
      </c>
      <c r="Q15" s="7">
        <f t="shared" si="3"/>
        <v>0.77795904758340195</v>
      </c>
      <c r="R15" s="7">
        <f t="shared" si="4"/>
        <v>0.74020445018339698</v>
      </c>
      <c r="S15" s="7">
        <f t="shared" si="5"/>
        <v>0.68746148040022959</v>
      </c>
      <c r="T15" s="7">
        <f t="shared" si="6"/>
        <v>0.84933891009806117</v>
      </c>
      <c r="U15" s="7">
        <f t="shared" si="7"/>
        <v>0.83687443546173612</v>
      </c>
      <c r="V15" s="7">
        <f t="shared" si="8"/>
        <v>0.85170188013074832</v>
      </c>
      <c r="W15" s="7">
        <f t="shared" si="9"/>
        <v>0.93424654415250641</v>
      </c>
    </row>
    <row r="16" spans="1:23" x14ac:dyDescent="0.25">
      <c r="A16" s="2" t="s">
        <v>10</v>
      </c>
      <c r="B16" s="2">
        <v>4</v>
      </c>
      <c r="C16" s="6">
        <v>530809.93999999994</v>
      </c>
      <c r="D16" s="6">
        <v>682622.01</v>
      </c>
      <c r="E16" s="6">
        <v>921853.92</v>
      </c>
      <c r="F16" s="6">
        <v>1333425.06</v>
      </c>
      <c r="G16" s="6">
        <v>1267826.6100000001</v>
      </c>
      <c r="H16" s="6">
        <v>1225340</v>
      </c>
      <c r="I16" s="6">
        <v>1437494.9</v>
      </c>
      <c r="J16" s="6">
        <v>1439559.03</v>
      </c>
      <c r="K16" s="6">
        <v>847003.03</v>
      </c>
      <c r="L16" s="6">
        <v>1478670.02</v>
      </c>
      <c r="M16" s="2">
        <v>183</v>
      </c>
      <c r="N16" s="7">
        <f t="shared" si="0"/>
        <v>0.33111880879307332</v>
      </c>
      <c r="O16" s="7">
        <f t="shared" si="1"/>
        <v>0.42581905456995284</v>
      </c>
      <c r="P16" s="7">
        <f t="shared" si="2"/>
        <v>0.5750517254285501</v>
      </c>
      <c r="Q16" s="7">
        <f t="shared" si="3"/>
        <v>0.83178946777453411</v>
      </c>
      <c r="R16" s="7">
        <f t="shared" si="4"/>
        <v>0.79086920802455285</v>
      </c>
      <c r="S16" s="7">
        <f t="shared" si="5"/>
        <v>0.76436609526661181</v>
      </c>
      <c r="T16" s="7">
        <f t="shared" si="6"/>
        <v>0.89670814931257325</v>
      </c>
      <c r="U16" s="7">
        <f t="shared" si="7"/>
        <v>0.89799575192753955</v>
      </c>
      <c r="V16" s="7">
        <f t="shared" si="8"/>
        <v>0.52835980113281933</v>
      </c>
      <c r="W16" s="7">
        <f t="shared" si="9"/>
        <v>0.92239315567532498</v>
      </c>
    </row>
    <row r="17" spans="1:23" x14ac:dyDescent="0.25">
      <c r="A17" s="2" t="s">
        <v>10</v>
      </c>
      <c r="B17" s="2">
        <v>5</v>
      </c>
      <c r="C17" s="6">
        <v>627033.28</v>
      </c>
      <c r="D17" s="6">
        <v>382420.65</v>
      </c>
      <c r="E17" s="6">
        <v>930758.73</v>
      </c>
      <c r="F17" s="6">
        <v>1191697.48</v>
      </c>
      <c r="G17" s="6">
        <v>1231189.4099999999</v>
      </c>
      <c r="H17" s="6">
        <v>1027742.52</v>
      </c>
      <c r="I17" s="6">
        <v>1416708.75</v>
      </c>
      <c r="J17" s="6">
        <v>1373654.37</v>
      </c>
      <c r="K17" s="6">
        <v>1324611.6000000001</v>
      </c>
      <c r="L17" s="6">
        <v>1485316.15</v>
      </c>
      <c r="M17" s="2">
        <v>183</v>
      </c>
      <c r="N17" s="7">
        <f t="shared" si="0"/>
        <v>0.39114285001372362</v>
      </c>
      <c r="O17" s="7">
        <f t="shared" si="1"/>
        <v>0.23855369039598773</v>
      </c>
      <c r="P17" s="7">
        <f t="shared" si="2"/>
        <v>0.58060653866307355</v>
      </c>
      <c r="Q17" s="7">
        <f t="shared" si="3"/>
        <v>0.74337991865658604</v>
      </c>
      <c r="R17" s="7">
        <f t="shared" si="4"/>
        <v>0.76801495246650198</v>
      </c>
      <c r="S17" s="7">
        <f t="shared" si="5"/>
        <v>0.64110494797514783</v>
      </c>
      <c r="T17" s="7">
        <f t="shared" si="6"/>
        <v>0.88374176585073738</v>
      </c>
      <c r="U17" s="7">
        <f t="shared" si="7"/>
        <v>0.85688447862863992</v>
      </c>
      <c r="V17" s="7">
        <f t="shared" si="8"/>
        <v>0.82629163859570331</v>
      </c>
      <c r="W17" s="7">
        <f t="shared" si="9"/>
        <v>0.92653900616313589</v>
      </c>
    </row>
    <row r="18" spans="1:23" x14ac:dyDescent="0.25">
      <c r="A18" s="2" t="s">
        <v>10</v>
      </c>
      <c r="B18" s="2">
        <v>6</v>
      </c>
      <c r="C18" s="6">
        <v>729088.81</v>
      </c>
      <c r="D18" s="6">
        <v>476243.49</v>
      </c>
      <c r="E18" s="6">
        <v>810991.29</v>
      </c>
      <c r="F18" s="6">
        <v>1317636.71</v>
      </c>
      <c r="G18" s="6">
        <v>1215880.8700000001</v>
      </c>
      <c r="H18" s="6">
        <v>1151848.22</v>
      </c>
      <c r="I18" s="6">
        <v>1444090.63</v>
      </c>
      <c r="J18" s="6">
        <v>1407796.95</v>
      </c>
      <c r="K18" s="6">
        <v>1346373.54</v>
      </c>
      <c r="L18" s="6">
        <v>1504066.73</v>
      </c>
      <c r="M18" s="2">
        <v>183</v>
      </c>
      <c r="N18" s="7">
        <f t="shared" si="0"/>
        <v>0.45480500661227141</v>
      </c>
      <c r="O18" s="7">
        <f t="shared" si="1"/>
        <v>0.29708030166928662</v>
      </c>
      <c r="P18" s="7">
        <f t="shared" si="2"/>
        <v>0.50589570701399811</v>
      </c>
      <c r="Q18" s="7">
        <f t="shared" si="3"/>
        <v>0.82194070788731688</v>
      </c>
      <c r="R18" s="7">
        <f t="shared" si="4"/>
        <v>0.75846549766699112</v>
      </c>
      <c r="S18" s="7">
        <f t="shared" si="5"/>
        <v>0.71852198268333456</v>
      </c>
      <c r="T18" s="7">
        <f t="shared" si="6"/>
        <v>0.9008225603213813</v>
      </c>
      <c r="U18" s="7">
        <f t="shared" si="7"/>
        <v>0.8781825922598997</v>
      </c>
      <c r="V18" s="7">
        <f t="shared" si="8"/>
        <v>0.83986671906579835</v>
      </c>
      <c r="W18" s="7">
        <f t="shared" si="9"/>
        <v>0.93823560271477402</v>
      </c>
    </row>
    <row r="19" spans="1:23" x14ac:dyDescent="0.25">
      <c r="A19" s="2" t="s">
        <v>6</v>
      </c>
      <c r="B19" s="2">
        <v>1</v>
      </c>
      <c r="C19" s="6">
        <v>3546554.94</v>
      </c>
      <c r="D19" s="6">
        <v>2348892.38</v>
      </c>
      <c r="E19" s="6">
        <v>2842906.17</v>
      </c>
      <c r="F19" s="6">
        <v>3490220.21</v>
      </c>
      <c r="G19" s="6">
        <v>3336394.25</v>
      </c>
      <c r="H19" s="6">
        <v>3637379.17</v>
      </c>
      <c r="I19" s="6">
        <v>3964715.22</v>
      </c>
      <c r="J19" s="6">
        <v>4200304.8</v>
      </c>
      <c r="K19" s="6">
        <v>4374462.37</v>
      </c>
      <c r="L19" s="6">
        <v>4386205.4800000004</v>
      </c>
      <c r="M19" s="2">
        <v>617</v>
      </c>
      <c r="N19" s="7">
        <f t="shared" si="0"/>
        <v>0.65617158810861209</v>
      </c>
      <c r="O19" s="7">
        <f t="shared" si="1"/>
        <v>0.43458411595361263</v>
      </c>
      <c r="P19" s="7">
        <f t="shared" si="2"/>
        <v>0.52598487489176526</v>
      </c>
      <c r="Q19" s="7">
        <f t="shared" si="3"/>
        <v>0.64574872708569231</v>
      </c>
      <c r="R19" s="7">
        <f t="shared" si="4"/>
        <v>0.61728836874551329</v>
      </c>
      <c r="S19" s="7">
        <f t="shared" si="5"/>
        <v>0.67297557965705324</v>
      </c>
      <c r="T19" s="7">
        <f t="shared" si="6"/>
        <v>0.73353818742923116</v>
      </c>
      <c r="U19" s="7">
        <f t="shared" si="7"/>
        <v>0.77712617393041894</v>
      </c>
      <c r="V19" s="7">
        <f t="shared" si="8"/>
        <v>0.80934821791996925</v>
      </c>
      <c r="W19" s="7">
        <f t="shared" si="9"/>
        <v>0.81152088837577618</v>
      </c>
    </row>
    <row r="20" spans="1:23" x14ac:dyDescent="0.25">
      <c r="A20" s="8" t="s">
        <v>31</v>
      </c>
      <c r="B20" s="2"/>
      <c r="C20" s="6">
        <f>SUM(C2:C19)</f>
        <v>32554802.430000007</v>
      </c>
      <c r="D20" s="6">
        <f t="shared" ref="D20:M20" si="10">SUM(D2:D19)</f>
        <v>31131541.199999999</v>
      </c>
      <c r="E20" s="6">
        <f t="shared" si="10"/>
        <v>33668678.810000002</v>
      </c>
      <c r="F20" s="6">
        <f t="shared" si="10"/>
        <v>40806386.450000003</v>
      </c>
      <c r="G20" s="6">
        <f t="shared" si="10"/>
        <v>41316957.819999993</v>
      </c>
      <c r="H20" s="6">
        <f t="shared" si="10"/>
        <v>41682856.469999999</v>
      </c>
      <c r="I20" s="6">
        <f t="shared" si="10"/>
        <v>44347613.170000002</v>
      </c>
      <c r="J20" s="6">
        <f t="shared" si="10"/>
        <v>44427903.010000005</v>
      </c>
      <c r="K20" s="6">
        <f t="shared" si="10"/>
        <v>40493960.929999992</v>
      </c>
      <c r="L20" s="6">
        <f t="shared" si="10"/>
        <v>43859553.989999995</v>
      </c>
      <c r="M20" s="6">
        <f t="shared" si="10"/>
        <v>6496</v>
      </c>
      <c r="N20" s="9">
        <f t="shared" si="0"/>
        <v>0.57209077082208659</v>
      </c>
      <c r="O20" s="9">
        <f t="shared" si="1"/>
        <v>0.54707957267696872</v>
      </c>
      <c r="P20" s="9">
        <f t="shared" si="2"/>
        <v>0.59166509931647437</v>
      </c>
      <c r="Q20" s="9">
        <f t="shared" si="3"/>
        <v>0.71709718186253013</v>
      </c>
      <c r="R20" s="9">
        <f t="shared" si="4"/>
        <v>0.72606953453618095</v>
      </c>
      <c r="S20" s="9">
        <f t="shared" si="5"/>
        <v>0.73249953026941761</v>
      </c>
      <c r="T20" s="9">
        <f t="shared" si="6"/>
        <v>0.77932772767083924</v>
      </c>
      <c r="U20" s="9">
        <f t="shared" si="7"/>
        <v>0.78073867392227325</v>
      </c>
      <c r="V20" s="9">
        <f t="shared" si="8"/>
        <v>0.71160687802961275</v>
      </c>
      <c r="W20" s="9">
        <f t="shared" si="9"/>
        <v>0.77075098532711372</v>
      </c>
    </row>
    <row r="21" spans="1:23" x14ac:dyDescent="0.25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25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45" x14ac:dyDescent="0.25">
      <c r="A23" s="11"/>
      <c r="B23" s="11"/>
      <c r="C23" s="20" t="s">
        <v>32</v>
      </c>
      <c r="D23" s="24" t="s">
        <v>37</v>
      </c>
      <c r="E23" s="24" t="s">
        <v>45</v>
      </c>
      <c r="F23" s="24" t="s">
        <v>44</v>
      </c>
      <c r="G23" s="24" t="s">
        <v>43</v>
      </c>
      <c r="H23" s="24" t="s">
        <v>42</v>
      </c>
      <c r="I23" s="24" t="s">
        <v>41</v>
      </c>
      <c r="J23" s="24" t="s">
        <v>40</v>
      </c>
      <c r="K23" s="24" t="s">
        <v>39</v>
      </c>
      <c r="L23" s="24" t="s">
        <v>38</v>
      </c>
    </row>
    <row r="24" spans="1:23" x14ac:dyDescent="0.25">
      <c r="A24" s="16" t="s">
        <v>33</v>
      </c>
      <c r="B24" s="2"/>
      <c r="C24" s="18"/>
      <c r="D24" s="15"/>
      <c r="E24" s="7"/>
      <c r="F24" s="15"/>
      <c r="G24" s="15"/>
      <c r="H24" s="15"/>
      <c r="I24" s="15"/>
      <c r="J24" s="15"/>
      <c r="K24" s="15"/>
      <c r="L24" s="15"/>
    </row>
    <row r="25" spans="1:23" x14ac:dyDescent="0.25">
      <c r="A25" s="21" t="s">
        <v>8</v>
      </c>
      <c r="B25" s="21">
        <v>1</v>
      </c>
      <c r="C25" s="21">
        <v>38824663</v>
      </c>
      <c r="D25" s="22">
        <v>32659083</v>
      </c>
      <c r="E25" s="23">
        <v>37866256</v>
      </c>
      <c r="F25" s="22">
        <v>32456229</v>
      </c>
      <c r="G25" s="22">
        <v>39629830</v>
      </c>
      <c r="H25" s="22">
        <v>43725328</v>
      </c>
      <c r="I25" s="22">
        <v>37783602</v>
      </c>
      <c r="J25" s="22">
        <v>42860896</v>
      </c>
      <c r="K25" s="22">
        <v>42376555</v>
      </c>
      <c r="L25" s="22">
        <v>38900401</v>
      </c>
    </row>
    <row r="26" spans="1:23" x14ac:dyDescent="0.25">
      <c r="A26" s="2" t="s">
        <v>8</v>
      </c>
      <c r="B26" s="2">
        <v>2</v>
      </c>
      <c r="C26" s="2">
        <v>40385824</v>
      </c>
      <c r="D26" s="15">
        <v>38830110</v>
      </c>
      <c r="E26" s="6">
        <v>28230422</v>
      </c>
      <c r="F26" s="15">
        <v>42613958</v>
      </c>
      <c r="G26" s="15">
        <v>46281964</v>
      </c>
      <c r="H26" s="15">
        <v>38467310</v>
      </c>
      <c r="I26" s="15">
        <v>45092055</v>
      </c>
      <c r="J26" s="15">
        <v>46480909</v>
      </c>
      <c r="K26" s="15">
        <v>34951998</v>
      </c>
      <c r="L26" s="15">
        <v>47395103</v>
      </c>
    </row>
    <row r="27" spans="1:23" x14ac:dyDescent="0.25">
      <c r="A27" s="2" t="s">
        <v>8</v>
      </c>
      <c r="B27" s="2">
        <v>3</v>
      </c>
      <c r="C27" s="2">
        <v>0</v>
      </c>
      <c r="D27" s="15">
        <v>30643341</v>
      </c>
      <c r="E27" s="6">
        <v>42135390</v>
      </c>
      <c r="F27" s="15">
        <v>44089201</v>
      </c>
      <c r="G27" s="15">
        <v>41921039</v>
      </c>
      <c r="H27" s="15">
        <v>48467691</v>
      </c>
      <c r="I27" s="15">
        <v>50791868</v>
      </c>
      <c r="J27" s="15">
        <v>34012081</v>
      </c>
      <c r="K27" s="15">
        <v>43656835</v>
      </c>
      <c r="L27" s="15">
        <v>44255109</v>
      </c>
    </row>
    <row r="28" spans="1:23" x14ac:dyDescent="0.25">
      <c r="A28" s="2" t="s">
        <v>5</v>
      </c>
      <c r="B28" s="2">
        <v>9</v>
      </c>
      <c r="C28" s="2">
        <v>30567133</v>
      </c>
      <c r="D28" s="15">
        <v>30279146</v>
      </c>
      <c r="E28" s="6">
        <v>23344525</v>
      </c>
      <c r="F28" s="15">
        <v>31583549</v>
      </c>
      <c r="G28" s="15">
        <v>34312338</v>
      </c>
      <c r="H28" s="15">
        <v>32957602</v>
      </c>
      <c r="I28" s="15">
        <v>36833553</v>
      </c>
      <c r="J28" s="15">
        <v>35225775</v>
      </c>
      <c r="K28" s="15">
        <v>22274295</v>
      </c>
      <c r="L28" s="15">
        <v>30758032</v>
      </c>
    </row>
    <row r="29" spans="1:23" x14ac:dyDescent="0.25">
      <c r="A29" s="2" t="s">
        <v>9</v>
      </c>
      <c r="B29" s="2">
        <v>1</v>
      </c>
      <c r="C29" s="2">
        <v>4508524</v>
      </c>
      <c r="D29" s="15">
        <v>4417514</v>
      </c>
      <c r="E29" s="6">
        <v>4601595</v>
      </c>
      <c r="F29" s="15">
        <v>4720259</v>
      </c>
      <c r="G29" s="15">
        <v>3662676</v>
      </c>
      <c r="H29" s="15">
        <v>5255799</v>
      </c>
      <c r="I29" s="15">
        <v>5907566</v>
      </c>
      <c r="J29" s="15">
        <v>5916688</v>
      </c>
      <c r="K29" s="15">
        <v>5566820</v>
      </c>
      <c r="L29" s="15">
        <v>4277351</v>
      </c>
    </row>
    <row r="30" spans="1:23" x14ac:dyDescent="0.25">
      <c r="A30" s="2" t="s">
        <v>9</v>
      </c>
      <c r="B30" s="2">
        <v>2</v>
      </c>
      <c r="C30" s="2">
        <v>14201402</v>
      </c>
      <c r="D30" s="15">
        <v>12095937</v>
      </c>
      <c r="E30" s="6">
        <v>12788515</v>
      </c>
      <c r="F30" s="15">
        <v>14008763</v>
      </c>
      <c r="G30" s="15">
        <v>13966816</v>
      </c>
      <c r="H30" s="15">
        <v>18303983</v>
      </c>
      <c r="I30" s="15">
        <v>18309065</v>
      </c>
      <c r="J30" s="15">
        <v>19085795</v>
      </c>
      <c r="K30" s="15">
        <v>18278934</v>
      </c>
      <c r="L30" s="15">
        <v>13264585</v>
      </c>
    </row>
    <row r="31" spans="1:23" x14ac:dyDescent="0.25">
      <c r="A31" s="16" t="s">
        <v>31</v>
      </c>
      <c r="B31" s="18"/>
      <c r="C31" s="18">
        <f t="shared" ref="C31:L31" si="11">SUM(C25:C30)</f>
        <v>128487546</v>
      </c>
      <c r="D31" s="17">
        <f>SUM(D25:D30)</f>
        <v>148925131</v>
      </c>
      <c r="E31" s="17">
        <f>SUM(E25:E30)</f>
        <v>148966703</v>
      </c>
      <c r="F31" s="17">
        <f t="shared" si="11"/>
        <v>169471959</v>
      </c>
      <c r="G31" s="17">
        <f t="shared" si="11"/>
        <v>179774663</v>
      </c>
      <c r="H31" s="17">
        <f t="shared" si="11"/>
        <v>187177713</v>
      </c>
      <c r="I31" s="17">
        <f t="shared" si="11"/>
        <v>194717709</v>
      </c>
      <c r="J31" s="17">
        <f t="shared" si="11"/>
        <v>183582144</v>
      </c>
      <c r="K31" s="17">
        <f t="shared" si="11"/>
        <v>167105437</v>
      </c>
      <c r="L31" s="17">
        <f t="shared" si="11"/>
        <v>178850581</v>
      </c>
    </row>
    <row r="32" spans="1:23" x14ac:dyDescent="0.25">
      <c r="A32" s="16" t="s">
        <v>35</v>
      </c>
      <c r="B32" s="2"/>
      <c r="C32" s="17">
        <f>(C31*0.19)/2000</f>
        <v>12206.316870000001</v>
      </c>
      <c r="D32" s="17">
        <f>(D31*0.19)/2000</f>
        <v>14147.887445</v>
      </c>
      <c r="E32" s="17">
        <f>(E31*0.19)/2000</f>
        <v>14151.836785</v>
      </c>
      <c r="F32" s="17">
        <f>(F31*0.19)/2000</f>
        <v>16099.836105</v>
      </c>
      <c r="G32" s="17">
        <f>(G31*0.19)/2000</f>
        <v>17078.592984999999</v>
      </c>
      <c r="H32" s="17">
        <f>(H31*0.19/2000)</f>
        <v>17781.882734999999</v>
      </c>
      <c r="I32" s="17">
        <f>(I31*0.19)/2000</f>
        <v>18498.182355000001</v>
      </c>
      <c r="J32" s="17">
        <f>(J31*0.19)/2000</f>
        <v>17440.303680000001</v>
      </c>
      <c r="K32" s="17">
        <f>(K31*0.19)/2000</f>
        <v>15875.016515000001</v>
      </c>
      <c r="L32" s="17">
        <f>((L31*0.19)/2000)</f>
        <v>16990.805195000001</v>
      </c>
    </row>
    <row r="33" spans="1:12" x14ac:dyDescent="0.25">
      <c r="A33" s="16" t="s">
        <v>36</v>
      </c>
      <c r="B33" s="2"/>
      <c r="C33" s="17">
        <f t="shared" ref="C33:L33" si="12">(C31*0.1)/2000</f>
        <v>6424.377300000001</v>
      </c>
      <c r="D33" s="17">
        <f t="shared" si="12"/>
        <v>7446.256550000001</v>
      </c>
      <c r="E33" s="17">
        <f t="shared" si="12"/>
        <v>7448.3351500000008</v>
      </c>
      <c r="F33" s="17">
        <f t="shared" si="12"/>
        <v>8473.5979500000012</v>
      </c>
      <c r="G33" s="17">
        <f t="shared" si="12"/>
        <v>8988.73315</v>
      </c>
      <c r="H33" s="17">
        <f t="shared" si="12"/>
        <v>9358.8856500000002</v>
      </c>
      <c r="I33" s="17">
        <f t="shared" si="12"/>
        <v>9735.8854500000016</v>
      </c>
      <c r="J33" s="17">
        <f t="shared" si="12"/>
        <v>9179.1072000000004</v>
      </c>
      <c r="K33" s="17">
        <f t="shared" si="12"/>
        <v>8355.271850000001</v>
      </c>
      <c r="L33" s="17">
        <f t="shared" si="12"/>
        <v>8942.529050000001</v>
      </c>
    </row>
    <row r="35" spans="1:12" x14ac:dyDescent="0.25">
      <c r="A35" s="18" t="s">
        <v>34</v>
      </c>
      <c r="B35" s="2"/>
      <c r="C35" s="2"/>
      <c r="D35" s="2"/>
      <c r="E35" s="7"/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</v>
      </c>
      <c r="B36" s="2">
        <v>1</v>
      </c>
      <c r="C36" s="2">
        <v>19939412</v>
      </c>
      <c r="D36" s="2">
        <v>15328145</v>
      </c>
      <c r="E36" s="6">
        <v>15993139</v>
      </c>
      <c r="F36" s="2">
        <v>20571870</v>
      </c>
      <c r="G36" s="2">
        <v>18461732</v>
      </c>
      <c r="H36" s="2">
        <v>19425263</v>
      </c>
      <c r="I36" s="2">
        <v>23901997</v>
      </c>
      <c r="J36" s="2">
        <v>24410806</v>
      </c>
      <c r="K36" s="2">
        <v>17549206</v>
      </c>
      <c r="L36" s="15">
        <v>26759121</v>
      </c>
    </row>
    <row r="37" spans="1:12" x14ac:dyDescent="0.25">
      <c r="A37" s="2" t="s">
        <v>2</v>
      </c>
      <c r="B37" s="2">
        <v>2</v>
      </c>
      <c r="C37" s="2">
        <v>39101271</v>
      </c>
      <c r="D37" s="2">
        <v>33234005</v>
      </c>
      <c r="E37" s="6">
        <v>33529517</v>
      </c>
      <c r="F37" s="2">
        <v>35557130</v>
      </c>
      <c r="G37" s="2">
        <v>32217458</v>
      </c>
      <c r="H37" s="2">
        <v>34734221</v>
      </c>
      <c r="I37" s="2">
        <v>33598366</v>
      </c>
      <c r="J37" s="2">
        <v>32608370</v>
      </c>
      <c r="K37" s="2">
        <v>30016843</v>
      </c>
      <c r="L37" s="15">
        <v>38553048</v>
      </c>
    </row>
    <row r="38" spans="1:12" x14ac:dyDescent="0.25">
      <c r="A38" s="2" t="s">
        <v>3</v>
      </c>
      <c r="B38" s="2">
        <v>1</v>
      </c>
      <c r="C38" s="2">
        <v>19985699</v>
      </c>
      <c r="D38" s="2">
        <v>23470382</v>
      </c>
      <c r="E38" s="6">
        <v>22722935</v>
      </c>
      <c r="F38" s="2">
        <v>22385698</v>
      </c>
      <c r="G38" s="2">
        <v>23561779</v>
      </c>
      <c r="H38" s="2">
        <v>25219962</v>
      </c>
      <c r="I38" s="2">
        <v>24159532</v>
      </c>
      <c r="J38" s="2">
        <v>28849323</v>
      </c>
      <c r="K38" s="2">
        <v>21407745</v>
      </c>
      <c r="L38" s="15">
        <v>23856295</v>
      </c>
    </row>
    <row r="39" spans="1:12" x14ac:dyDescent="0.25">
      <c r="A39" s="2" t="s">
        <v>4</v>
      </c>
      <c r="B39" s="2">
        <v>2</v>
      </c>
      <c r="C39" s="2">
        <v>13212705</v>
      </c>
      <c r="D39" s="2">
        <v>10948007</v>
      </c>
      <c r="E39" s="6">
        <v>16917465</v>
      </c>
      <c r="F39" s="2">
        <v>18609882</v>
      </c>
      <c r="G39" s="2">
        <v>18193244</v>
      </c>
      <c r="H39" s="2">
        <v>17880205</v>
      </c>
      <c r="I39" s="2">
        <v>20921358</v>
      </c>
      <c r="J39" s="2">
        <v>17992114</v>
      </c>
      <c r="K39" s="2">
        <v>19069150</v>
      </c>
      <c r="L39" s="15">
        <v>16796596</v>
      </c>
    </row>
    <row r="40" spans="1:12" x14ac:dyDescent="0.25">
      <c r="A40" s="2" t="s">
        <v>4</v>
      </c>
      <c r="B40" s="2">
        <v>3</v>
      </c>
      <c r="C40" s="2">
        <v>17698112</v>
      </c>
      <c r="D40" s="2">
        <v>17244294</v>
      </c>
      <c r="E40" s="6">
        <v>13527349</v>
      </c>
      <c r="F40" s="2">
        <v>20704034</v>
      </c>
      <c r="G40" s="2">
        <v>22552954</v>
      </c>
      <c r="H40" s="2">
        <v>18872502</v>
      </c>
      <c r="I40" s="2">
        <v>25293516</v>
      </c>
      <c r="J40" s="2">
        <v>26068920</v>
      </c>
      <c r="K40" s="2">
        <v>24994709</v>
      </c>
      <c r="L40" s="15">
        <v>24449330</v>
      </c>
    </row>
    <row r="41" spans="1:12" x14ac:dyDescent="0.25">
      <c r="A41" s="2" t="s">
        <v>10</v>
      </c>
      <c r="B41" s="2">
        <v>1</v>
      </c>
      <c r="C41" s="2">
        <v>8983253</v>
      </c>
      <c r="D41" s="2">
        <v>7703571</v>
      </c>
      <c r="E41" s="6">
        <v>9580656</v>
      </c>
      <c r="F41" s="2">
        <v>12635915</v>
      </c>
      <c r="G41" s="2">
        <v>12547946</v>
      </c>
      <c r="H41" s="2">
        <v>12687192</v>
      </c>
      <c r="I41" s="2">
        <v>14397390</v>
      </c>
      <c r="J41" s="2">
        <v>14851874</v>
      </c>
      <c r="K41" s="2">
        <v>14380768</v>
      </c>
      <c r="L41" s="15">
        <v>11899023</v>
      </c>
    </row>
    <row r="42" spans="1:12" x14ac:dyDescent="0.25">
      <c r="A42" s="2" t="s">
        <v>10</v>
      </c>
      <c r="B42" s="2">
        <v>2</v>
      </c>
      <c r="C42" s="2">
        <v>8140886</v>
      </c>
      <c r="D42" s="2">
        <v>7518431</v>
      </c>
      <c r="E42" s="6">
        <v>8655055</v>
      </c>
      <c r="F42" s="2">
        <v>12687892</v>
      </c>
      <c r="G42" s="2">
        <v>12120069</v>
      </c>
      <c r="H42" s="2">
        <v>12343639</v>
      </c>
      <c r="I42" s="2">
        <v>11839036</v>
      </c>
      <c r="J42" s="2">
        <v>14204176</v>
      </c>
      <c r="K42" s="2">
        <v>13239471</v>
      </c>
      <c r="L42" s="15">
        <v>15860012</v>
      </c>
    </row>
    <row r="43" spans="1:12" x14ac:dyDescent="0.25">
      <c r="A43" s="2" t="s">
        <v>10</v>
      </c>
      <c r="B43" s="2">
        <v>3</v>
      </c>
      <c r="C43" s="2">
        <v>7034467</v>
      </c>
      <c r="D43" s="2">
        <v>4327176</v>
      </c>
      <c r="E43" s="6">
        <v>8363510</v>
      </c>
      <c r="F43" s="2">
        <v>12153206</v>
      </c>
      <c r="G43" s="2">
        <v>11530620</v>
      </c>
      <c r="H43" s="2">
        <v>11223231</v>
      </c>
      <c r="I43" s="2">
        <v>13628892</v>
      </c>
      <c r="J43" s="2">
        <v>13382030</v>
      </c>
      <c r="K43" s="2">
        <v>13958821</v>
      </c>
      <c r="L43" s="15">
        <v>14928537</v>
      </c>
    </row>
    <row r="44" spans="1:12" x14ac:dyDescent="0.25">
      <c r="A44" s="2" t="s">
        <v>10</v>
      </c>
      <c r="B44" s="2">
        <v>4</v>
      </c>
      <c r="C44" s="2">
        <v>5244525</v>
      </c>
      <c r="D44" s="2">
        <v>6811839</v>
      </c>
      <c r="E44" s="6">
        <v>9138359</v>
      </c>
      <c r="F44" s="2">
        <v>12939835</v>
      </c>
      <c r="G44" s="2">
        <v>12272250</v>
      </c>
      <c r="H44" s="2">
        <v>12426971</v>
      </c>
      <c r="I44" s="2">
        <v>14356229</v>
      </c>
      <c r="J44" s="2">
        <v>14331786</v>
      </c>
      <c r="K44" s="2">
        <v>8451146</v>
      </c>
      <c r="L44" s="15">
        <v>14682159</v>
      </c>
    </row>
    <row r="45" spans="1:12" x14ac:dyDescent="0.25">
      <c r="A45" s="2" t="s">
        <v>10</v>
      </c>
      <c r="B45" s="2">
        <v>5</v>
      </c>
      <c r="C45" s="2">
        <v>6357587</v>
      </c>
      <c r="D45" s="2">
        <v>4027068</v>
      </c>
      <c r="E45" s="6">
        <v>9581988</v>
      </c>
      <c r="F45" s="2">
        <v>11893458</v>
      </c>
      <c r="G45" s="2">
        <v>12289122</v>
      </c>
      <c r="H45" s="2">
        <v>10838724</v>
      </c>
      <c r="I45" s="2">
        <v>14674513</v>
      </c>
      <c r="J45" s="2">
        <v>14188501</v>
      </c>
      <c r="K45" s="2">
        <v>13595175</v>
      </c>
      <c r="L45" s="15">
        <v>15084592</v>
      </c>
    </row>
    <row r="46" spans="1:12" x14ac:dyDescent="0.25">
      <c r="A46" s="2" t="s">
        <v>10</v>
      </c>
      <c r="B46" s="2">
        <v>6</v>
      </c>
      <c r="C46" s="2">
        <v>7292449</v>
      </c>
      <c r="D46" s="2">
        <v>4937499</v>
      </c>
      <c r="E46" s="6">
        <v>8445632</v>
      </c>
      <c r="F46" s="2">
        <v>13094796</v>
      </c>
      <c r="G46" s="2">
        <v>12069593</v>
      </c>
      <c r="H46" s="2">
        <v>12063815</v>
      </c>
      <c r="I46" s="2">
        <v>14927835</v>
      </c>
      <c r="J46" s="2">
        <v>14506686</v>
      </c>
      <c r="K46" s="2">
        <v>13689006</v>
      </c>
      <c r="L46" s="15">
        <v>15179949</v>
      </c>
    </row>
    <row r="47" spans="1:12" x14ac:dyDescent="0.25">
      <c r="A47" s="2" t="s">
        <v>6</v>
      </c>
      <c r="B47" s="2">
        <v>1</v>
      </c>
      <c r="C47" s="2">
        <v>33298298</v>
      </c>
      <c r="D47" s="2">
        <v>23918941</v>
      </c>
      <c r="E47" s="6">
        <v>27378355</v>
      </c>
      <c r="F47" s="2">
        <v>32214778</v>
      </c>
      <c r="G47" s="2">
        <v>31216532</v>
      </c>
      <c r="H47" s="2">
        <v>35688037</v>
      </c>
      <c r="I47" s="2">
        <v>39488197</v>
      </c>
      <c r="J47" s="2">
        <v>42601247</v>
      </c>
      <c r="K47" s="2">
        <v>43565338</v>
      </c>
      <c r="L47" s="15">
        <v>42347365</v>
      </c>
    </row>
    <row r="48" spans="1:12" x14ac:dyDescent="0.25">
      <c r="A48" s="16" t="s">
        <v>31</v>
      </c>
      <c r="B48" s="18"/>
      <c r="C48" s="18">
        <f t="shared" ref="C48:L48" si="13">SUM(C36:C47)</f>
        <v>186288664</v>
      </c>
      <c r="D48" s="18">
        <f t="shared" si="13"/>
        <v>159469358</v>
      </c>
      <c r="E48" s="17">
        <f>SUM(E36:E47)</f>
        <v>183833960</v>
      </c>
      <c r="F48" s="18">
        <f t="shared" si="13"/>
        <v>225448494</v>
      </c>
      <c r="G48" s="18">
        <f t="shared" si="13"/>
        <v>219033299</v>
      </c>
      <c r="H48" s="18">
        <f t="shared" si="13"/>
        <v>223403762</v>
      </c>
      <c r="I48" s="18">
        <f t="shared" si="13"/>
        <v>251186861</v>
      </c>
      <c r="J48" s="18">
        <f t="shared" si="13"/>
        <v>257995833</v>
      </c>
      <c r="K48" s="18">
        <f t="shared" si="13"/>
        <v>233917378</v>
      </c>
      <c r="L48" s="17">
        <f t="shared" si="13"/>
        <v>260396027</v>
      </c>
    </row>
    <row r="49" spans="1:12" x14ac:dyDescent="0.25">
      <c r="A49" s="16" t="s">
        <v>35</v>
      </c>
      <c r="B49" s="2"/>
      <c r="C49" s="17">
        <f>(C48*0.23)/2000</f>
        <v>21423.196359999998</v>
      </c>
      <c r="D49" s="17">
        <f>(D48*0.23)/2000</f>
        <v>18338.976170000002</v>
      </c>
      <c r="E49" s="17">
        <f>(E48*0.23)/2000</f>
        <v>21140.905400000003</v>
      </c>
      <c r="F49" s="17">
        <f>(F48*0.23)/2000</f>
        <v>25926.576810000002</v>
      </c>
      <c r="G49" s="17">
        <f>(G48*0.23/2000)</f>
        <v>25188.829385000001</v>
      </c>
      <c r="H49" s="17">
        <f>(H48*0.23)/2000</f>
        <v>25691.432630000003</v>
      </c>
      <c r="I49" s="17">
        <f>(I48*0.23)/2000</f>
        <v>28886.489014999999</v>
      </c>
      <c r="J49" s="17">
        <f>(J48*0.23)/2000</f>
        <v>29669.520795</v>
      </c>
      <c r="K49" s="17">
        <f>(K48*0.23)/2000</f>
        <v>26900.498470000002</v>
      </c>
      <c r="L49" s="17">
        <f>(L48*0.23)/2000</f>
        <v>29945.543105000001</v>
      </c>
    </row>
    <row r="50" spans="1:12" x14ac:dyDescent="0.25">
      <c r="A50" s="16" t="s">
        <v>36</v>
      </c>
      <c r="B50" s="2"/>
      <c r="C50" s="17">
        <f t="shared" ref="C50:L50" si="14">(C48*0.11)/2000</f>
        <v>10245.87652</v>
      </c>
      <c r="D50" s="17">
        <f t="shared" si="14"/>
        <v>8770.8146899999992</v>
      </c>
      <c r="E50" s="17">
        <f t="shared" si="14"/>
        <v>10110.8678</v>
      </c>
      <c r="F50" s="17">
        <f t="shared" si="14"/>
        <v>12399.667170000001</v>
      </c>
      <c r="G50" s="17">
        <f t="shared" si="14"/>
        <v>12046.831445</v>
      </c>
      <c r="H50" s="17">
        <f t="shared" si="14"/>
        <v>12287.206910000001</v>
      </c>
      <c r="I50" s="17">
        <f t="shared" si="14"/>
        <v>13815.277355</v>
      </c>
      <c r="J50" s="17">
        <f t="shared" si="14"/>
        <v>14189.770815</v>
      </c>
      <c r="K50" s="17">
        <f t="shared" si="14"/>
        <v>12865.455790000002</v>
      </c>
      <c r="L50" s="17">
        <f t="shared" si="14"/>
        <v>14321.781485</v>
      </c>
    </row>
    <row r="51" spans="1:12" x14ac:dyDescent="0.25">
      <c r="A51" s="14"/>
      <c r="B51" s="11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x14ac:dyDescent="0.25">
      <c r="A52" s="18" t="s">
        <v>46</v>
      </c>
      <c r="B52" s="2"/>
      <c r="C52" s="2"/>
      <c r="D52" s="2"/>
      <c r="E52" s="7"/>
      <c r="F52" s="2"/>
      <c r="G52" s="2"/>
      <c r="H52" s="2"/>
      <c r="I52" s="2"/>
      <c r="J52" s="2"/>
      <c r="K52" s="2"/>
      <c r="L52" s="2"/>
    </row>
    <row r="53" spans="1:12" x14ac:dyDescent="0.25">
      <c r="A53" s="18" t="s">
        <v>31</v>
      </c>
      <c r="B53" s="18"/>
      <c r="C53" s="18">
        <f t="shared" ref="C53:L53" si="15">C31+C48</f>
        <v>314776210</v>
      </c>
      <c r="D53" s="17">
        <f t="shared" si="15"/>
        <v>308394489</v>
      </c>
      <c r="E53" s="17">
        <f t="shared" si="15"/>
        <v>332800663</v>
      </c>
      <c r="F53" s="17">
        <f t="shared" si="15"/>
        <v>394920453</v>
      </c>
      <c r="G53" s="17">
        <f t="shared" si="15"/>
        <v>398807962</v>
      </c>
      <c r="H53" s="17">
        <f t="shared" si="15"/>
        <v>410581475</v>
      </c>
      <c r="I53" s="17">
        <f t="shared" si="15"/>
        <v>445904570</v>
      </c>
      <c r="J53" s="17">
        <f t="shared" si="15"/>
        <v>441577977</v>
      </c>
      <c r="K53" s="17">
        <f t="shared" si="15"/>
        <v>401022815</v>
      </c>
      <c r="L53" s="17">
        <f t="shared" si="15"/>
        <v>439246608</v>
      </c>
    </row>
    <row r="54" spans="1:12" x14ac:dyDescent="0.25">
      <c r="A54" s="18" t="s">
        <v>35</v>
      </c>
      <c r="B54" s="18"/>
      <c r="C54" s="17">
        <f t="shared" ref="C54:L54" si="16">C32+C49</f>
        <v>33629.513229999997</v>
      </c>
      <c r="D54" s="17">
        <f t="shared" si="16"/>
        <v>32486.863615000002</v>
      </c>
      <c r="E54" s="17">
        <f t="shared" si="16"/>
        <v>35292.742185000003</v>
      </c>
      <c r="F54" s="17">
        <f t="shared" si="16"/>
        <v>42026.412915000001</v>
      </c>
      <c r="G54" s="17">
        <f t="shared" si="16"/>
        <v>42267.42237</v>
      </c>
      <c r="H54" s="17">
        <f t="shared" si="16"/>
        <v>43473.315365000002</v>
      </c>
      <c r="I54" s="17">
        <f t="shared" si="16"/>
        <v>47384.671369999996</v>
      </c>
      <c r="J54" s="17">
        <f t="shared" si="16"/>
        <v>47109.824475000001</v>
      </c>
      <c r="K54" s="17">
        <f t="shared" si="16"/>
        <v>42775.514985000002</v>
      </c>
      <c r="L54" s="17">
        <f t="shared" si="16"/>
        <v>46936.348299999998</v>
      </c>
    </row>
    <row r="55" spans="1:12" x14ac:dyDescent="0.25">
      <c r="A55" s="18" t="s">
        <v>36</v>
      </c>
      <c r="B55" s="2"/>
      <c r="C55" s="17">
        <f t="shared" ref="C55:L55" si="17">C33+C50</f>
        <v>16670.253820000002</v>
      </c>
      <c r="D55" s="17">
        <f t="shared" si="17"/>
        <v>16217.071240000001</v>
      </c>
      <c r="E55" s="17">
        <f t="shared" si="17"/>
        <v>17559.202949999999</v>
      </c>
      <c r="F55" s="17">
        <f t="shared" si="17"/>
        <v>20873.265120000004</v>
      </c>
      <c r="G55" s="17">
        <f t="shared" si="17"/>
        <v>21035.564595</v>
      </c>
      <c r="H55" s="17">
        <f t="shared" si="17"/>
        <v>21646.092560000001</v>
      </c>
      <c r="I55" s="17">
        <f t="shared" si="17"/>
        <v>23551.162805</v>
      </c>
      <c r="J55" s="17">
        <f t="shared" si="17"/>
        <v>23368.878015000002</v>
      </c>
      <c r="K55" s="17">
        <f t="shared" si="17"/>
        <v>21220.727640000005</v>
      </c>
      <c r="L55" s="17">
        <f t="shared" si="17"/>
        <v>23264.310535000001</v>
      </c>
    </row>
  </sheetData>
  <pageMargins left="0.25" right="0.25" top="1" bottom="1" header="0.3" footer="0.3"/>
  <pageSetup scale="54" fitToHeight="0" orientation="landscape" r:id="rId1"/>
  <headerFooter>
    <oddHeader>&amp;C&amp;"-,Bold"&amp;UExhibit 1 - MPS Units Capacity Factors (AG Response Questions Raised First Hearing Filed 2/16/18)</oddHeader>
  </headerFooter>
  <ignoredErrors>
    <ignoredError sqref="D31 F31:L31" formulaRange="1"/>
    <ignoredError sqref="H32 G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emission_01-31-2018_122336199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Gignac, James</dc:creator>
  <cp:lastModifiedBy>Windows User</cp:lastModifiedBy>
  <cp:lastPrinted>2018-02-16T20:35:13Z</cp:lastPrinted>
  <dcterms:created xsi:type="dcterms:W3CDTF">2018-01-31T18:19:04Z</dcterms:created>
  <dcterms:modified xsi:type="dcterms:W3CDTF">2018-04-02T20:51:14Z</dcterms:modified>
</cp:coreProperties>
</file>